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565" windowHeight="6840" activeTab="0"/>
  </bookViews>
  <sheets>
    <sheet name="Übersicht" sheetId="1" r:id="rId1"/>
    <sheet name="Zusammenfassung vollständige DS" sheetId="2" r:id="rId2"/>
    <sheet name="Grafiken vollständige DS" sheetId="3" r:id="rId3"/>
    <sheet name="Zusammenfassung alle DS" sheetId="4" r:id="rId4"/>
    <sheet name="Grafiken alle DS" sheetId="5" r:id="rId5"/>
    <sheet name="Auswertungen" sheetId="6" r:id="rId6"/>
    <sheet name="CalMEES Export-Datei" sheetId="7" r:id="rId7"/>
  </sheets>
  <definedNames>
    <definedName name="DATABASE">'CalMEES Export-Datei'!$A:$N</definedName>
    <definedName name="_xlnm.Print_Area" localSheetId="0">'Übersicht'!$A$1:$N$45</definedName>
  </definedNames>
  <calcPr fullCalcOnLoad="1"/>
</workbook>
</file>

<file path=xl/sharedStrings.xml><?xml version="1.0" encoding="utf-8"?>
<sst xmlns="http://schemas.openxmlformats.org/spreadsheetml/2006/main" count="579" uniqueCount="122">
  <si>
    <t>Datensätze</t>
  </si>
  <si>
    <t>Geschlecht</t>
  </si>
  <si>
    <t>männlich</t>
  </si>
  <si>
    <t>weiblich</t>
  </si>
  <si>
    <t>delta-MEES</t>
  </si>
  <si>
    <t>MEES</t>
  </si>
  <si>
    <t>Erstbefund</t>
  </si>
  <si>
    <t>Übergabe</t>
  </si>
  <si>
    <t>Lebensgefahr</t>
  </si>
  <si>
    <t>Mittelwert</t>
  </si>
  <si>
    <t>Standardabweichung</t>
  </si>
  <si>
    <t>absolut</t>
  </si>
  <si>
    <t>relativ</t>
  </si>
  <si>
    <t>DATCOMPL</t>
  </si>
  <si>
    <t>PATDATST</t>
  </si>
  <si>
    <t>EINSZNR</t>
  </si>
  <si>
    <t>EINSZDAT</t>
  </si>
  <si>
    <t>NACHNAME</t>
  </si>
  <si>
    <t>VORNAME</t>
  </si>
  <si>
    <t>GEBDAT</t>
  </si>
  <si>
    <t>ALTER</t>
  </si>
  <si>
    <t>GESCHL</t>
  </si>
  <si>
    <t>MEES1</t>
  </si>
  <si>
    <t>LEBGEF1</t>
  </si>
  <si>
    <t>MEES2</t>
  </si>
  <si>
    <t>LEBGEF2</t>
  </si>
  <si>
    <t>DELTMEES</t>
  </si>
  <si>
    <t>m</t>
  </si>
  <si>
    <t>w</t>
  </si>
  <si>
    <t>Altersgruppe</t>
  </si>
  <si>
    <t>1. Dekade</t>
  </si>
  <si>
    <t>2. Dekade</t>
  </si>
  <si>
    <t>3. Dekade</t>
  </si>
  <si>
    <t>4. Dekade</t>
  </si>
  <si>
    <t>5. Dekade</t>
  </si>
  <si>
    <t>6. Dekade</t>
  </si>
  <si>
    <t>7. Dekade</t>
  </si>
  <si>
    <t>8. Dekade</t>
  </si>
  <si>
    <t>9. Dekade</t>
  </si>
  <si>
    <t>&gt;90 Jahre</t>
  </si>
  <si>
    <t>&gt;90</t>
  </si>
  <si>
    <t>&lt;=10</t>
  </si>
  <si>
    <t>&lt;10</t>
  </si>
  <si>
    <t>&lt;20</t>
  </si>
  <si>
    <t>&lt;30</t>
  </si>
  <si>
    <t>&lt;40</t>
  </si>
  <si>
    <t>&lt;50</t>
  </si>
  <si>
    <t>&lt;60</t>
  </si>
  <si>
    <t>&lt;70</t>
  </si>
  <si>
    <t>&lt;80</t>
  </si>
  <si>
    <t>&gt;=20</t>
  </si>
  <si>
    <t>&gt;=30</t>
  </si>
  <si>
    <t>&gt;=40</t>
  </si>
  <si>
    <t>&gt;=50</t>
  </si>
  <si>
    <t>&gt;=60</t>
  </si>
  <si>
    <t>&gt;=70</t>
  </si>
  <si>
    <t>&gt;=80</t>
  </si>
  <si>
    <t>&gt;=90</t>
  </si>
  <si>
    <t>Altersverteilung</t>
  </si>
  <si>
    <t>Zusammenfassung aller Datensätze</t>
  </si>
  <si>
    <t>Zusammenfassung nur vollständige Datensätze</t>
  </si>
  <si>
    <t>Datenbank-Auswertung</t>
  </si>
  <si>
    <t>MEES Erstbefund</t>
  </si>
  <si>
    <t>MEES Übergabe</t>
  </si>
  <si>
    <t>alle DS</t>
  </si>
  <si>
    <t>vollständige DS</t>
  </si>
  <si>
    <t>unvollständige DS</t>
  </si>
  <si>
    <t>Lebensgefahr Erstbefund</t>
  </si>
  <si>
    <t>Lebensgefahr Übergabe</t>
  </si>
  <si>
    <t>von insgesamt</t>
  </si>
  <si>
    <t>Anzahl</t>
  </si>
  <si>
    <t>CalMEES Auswertung</t>
  </si>
  <si>
    <t>MW</t>
  </si>
  <si>
    <t>MEES MW</t>
  </si>
  <si>
    <t>Alter MW</t>
  </si>
  <si>
    <t>SAW</t>
  </si>
  <si>
    <t>MEES SAW</t>
  </si>
  <si>
    <t>Alter SAW</t>
  </si>
  <si>
    <t>MIN</t>
  </si>
  <si>
    <t>MAX</t>
  </si>
  <si>
    <t>MEES MIN</t>
  </si>
  <si>
    <t>MEES MAX</t>
  </si>
  <si>
    <t>Alter MIN</t>
  </si>
  <si>
    <t>Alter MAX</t>
  </si>
  <si>
    <t>Abkürzungen:</t>
  </si>
  <si>
    <t>Mainz-Emergency-Evaluation-Score</t>
  </si>
  <si>
    <t>Minimum</t>
  </si>
  <si>
    <t>Maximum</t>
  </si>
  <si>
    <t>Die Daten müssen oben links ausgerichtet sein. Für eine korrekte Auswertung muß die erste Zeile so aussehen:</t>
  </si>
  <si>
    <t>Anleitung:</t>
  </si>
  <si>
    <t>Beschreibung:</t>
  </si>
  <si>
    <t>Interessante Erkenntnisse wünscht</t>
  </si>
  <si>
    <t>Martin Dehler</t>
  </si>
  <si>
    <t>Fehlerberichte, Anregungen und Wünsche bitte an: calmees@gmx.de</t>
  </si>
  <si>
    <t>Es wird automatisch der 'Text-Assistent' geöffnet. Die Voreinstellungen können alle unverändert übernommen werden.</t>
  </si>
  <si>
    <t>Den Inhalt des importierten Tabellenblatts in das letzte Tabellenblatt dieser Datei ('CalMEES Export-Datei') kopieren.</t>
  </si>
  <si>
    <t>Für weitergehende Fragestellungen empfehle ich die Auswertung in einem Statistikprogramm wie SPSS...</t>
  </si>
  <si>
    <t>Übersicht</t>
  </si>
  <si>
    <t>Zusammenfassung vollständige DS</t>
  </si>
  <si>
    <t>Zusammenfassung alle DS</t>
  </si>
  <si>
    <t>Grafiken vollständige DS</t>
  </si>
  <si>
    <t>Grafiken alle DS</t>
  </si>
  <si>
    <t>Auswertungen</t>
  </si>
  <si>
    <t>CalMEES Export-Datei</t>
  </si>
  <si>
    <t>vollständig</t>
  </si>
  <si>
    <t>Alter</t>
  </si>
  <si>
    <t>Dieses Tabellenblatt.</t>
  </si>
  <si>
    <t>Enthält die mit dem 'Text-Assistent' importierte CalMEES Export-Datei.</t>
  </si>
  <si>
    <t>Alle Auswertungen für die Zusammenfassungen und Grafiken (mit Excel Datenbankfunktionen realisiert).</t>
  </si>
  <si>
    <t>Zusammenfassung der Auswertungen nur aus vollständig erfassten Datensätzen (DATCOMPL=1).</t>
  </si>
  <si>
    <t>Grafiken einiger Auswertungen nur aus vollständig erfassten Datensätzen (DATCOMPL=1).</t>
  </si>
  <si>
    <t>Grafiken einiger Auswertungen aus allen erfassten Datensätzen.</t>
  </si>
  <si>
    <t>Zusammenfassung der Auswertungen aus allen erfassten Datensätzen.</t>
  </si>
  <si>
    <t>erfasst bei</t>
  </si>
  <si>
    <t>insgesamt</t>
  </si>
  <si>
    <t>davon vollständig</t>
  </si>
  <si>
    <t>erfasst bei DS</t>
  </si>
  <si>
    <t>DS</t>
  </si>
  <si>
    <t>Datensatz/Datensätze</t>
  </si>
  <si>
    <r>
      <t xml:space="preserve">Diese Datei ist für einfache deskriptive  Auswertung der mit CalMEES </t>
    </r>
    <r>
      <rPr>
        <b/>
        <sz val="10"/>
        <rFont val="Arial"/>
        <family val="2"/>
      </rPr>
      <t>(Version 0.92)</t>
    </r>
    <r>
      <rPr>
        <sz val="10"/>
        <rFont val="Arial"/>
        <family val="0"/>
      </rPr>
      <t xml:space="preserve"> erfassten Daten konzipiert.</t>
    </r>
  </si>
  <si>
    <t>Die Datei ist als Beispiel und Grundlage für eigene Auswertungen der mühsam erfassten Daten gedacht :-)</t>
  </si>
  <si>
    <t>Die aus CalMEES exportierte Text-Datei ('calmeesexp.txt') in Excel öffnen (Menü: Datei/Öffnen, Dateityp:Textdateien).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</si>
</sst>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1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.5"/>
      <name val="Arial"/>
      <family val="0"/>
    </font>
    <font>
      <b/>
      <sz val="13.5"/>
      <name val="Arial"/>
      <family val="2"/>
    </font>
    <font>
      <b/>
      <sz val="10.25"/>
      <name val="Arial"/>
      <family val="2"/>
    </font>
    <font>
      <b/>
      <sz val="13.75"/>
      <name val="Arial"/>
      <family val="2"/>
    </font>
    <font>
      <b/>
      <sz val="10.5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Font="1" applyBorder="1" applyAlignment="1">
      <alignment horizontal="left"/>
    </xf>
    <xf numFmtId="9" fontId="3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 horizontal="left"/>
    </xf>
    <xf numFmtId="9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9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/>
    </xf>
    <xf numFmtId="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9" fontId="0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1" fontId="0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MEES</a:t>
            </a:r>
            <a:r>
              <a:rPr lang="en-US" cap="none" sz="13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vollständige Datensätze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Erstbefund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plus"/>
            <c:errValType val="cust"/>
            <c:plus>
              <c:numRef>
                <c:f>'Zusammenfassung vollständige DS'!$B$21</c:f>
                <c:numCache>
                  <c:ptCount val="1"/>
                  <c:pt idx="0">
                    <c:v>0</c:v>
                  </c:pt>
                </c:numCache>
              </c:numRef>
            </c:plus>
            <c:noEndCap val="0"/>
          </c:errBars>
          <c:val>
            <c:numRef>
              <c:f>'Zusammenfassung vollständige DS'!$B$20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Übergabe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plus"/>
            <c:errValType val="cust"/>
            <c:plus>
              <c:numRef>
                <c:f>'Zusammenfassung vollständige DS'!$D$21</c:f>
                <c:numCache>
                  <c:ptCount val="1"/>
                  <c:pt idx="0">
                    <c:v>0</c:v>
                  </c:pt>
                </c:numCache>
              </c:numRef>
            </c:plus>
            <c:noEndCap val="0"/>
          </c:errBars>
          <c:val>
            <c:numRef>
              <c:f>'Zusammenfassung vollständige DS'!$D$20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delta-MEES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plus"/>
            <c:errValType val="cust"/>
            <c:plus>
              <c:numRef>
                <c:f>'Zusammenfassung vollständige DS'!$F$21</c:f>
                <c:numCache>
                  <c:ptCount val="1"/>
                  <c:pt idx="0">
                    <c:v>0</c:v>
                  </c:pt>
                </c:numCache>
              </c:numRef>
            </c:plus>
            <c:noEndCap val="0"/>
          </c:errBars>
          <c:val>
            <c:numRef>
              <c:f>'Zusammenfassung vollständige DS'!$F$20</c:f>
              <c:numCache>
                <c:ptCount val="1"/>
                <c:pt idx="0">
                  <c:v>0</c:v>
                </c:pt>
              </c:numCache>
            </c:numRef>
          </c:val>
        </c:ser>
        <c:overlap val="-30"/>
        <c:gapWidth val="300"/>
        <c:axId val="39385718"/>
        <c:axId val="30393415"/>
      </c:barChart>
      <c:catAx>
        <c:axId val="39385718"/>
        <c:scaling>
          <c:orientation val="minMax"/>
        </c:scaling>
        <c:axPos val="b"/>
        <c:delete val="1"/>
        <c:majorTickMark val="out"/>
        <c:minorTickMark val="none"/>
        <c:tickLblPos val="nextTo"/>
        <c:crossAx val="30393415"/>
        <c:crosses val="autoZero"/>
        <c:auto val="0"/>
        <c:lblOffset val="100"/>
        <c:noMultiLvlLbl val="0"/>
      </c:catAx>
      <c:valAx>
        <c:axId val="303934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85718"/>
        <c:crossesAt val="1"/>
        <c:crossBetween val="between"/>
        <c:dispUnits/>
        <c:majorUnit val="5"/>
        <c:minorUnit val="1.108075998089152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Geschlechtsverteilung</a:t>
            </a:r>
            <a:r>
              <a:rPr lang="en-US" cap="none" sz="13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vollständige Datensätze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weiblich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'Zusammenfassung alle DS'!$C$16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mänlich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'Zusammenfassung alle DS'!$C$17</c:f>
              <c:numCache>
                <c:ptCount val="1"/>
                <c:pt idx="0">
                  <c:v>0</c:v>
                </c:pt>
              </c:numCache>
            </c:numRef>
          </c:val>
        </c:ser>
        <c:overlap val="-30"/>
        <c:gapWidth val="300"/>
        <c:axId val="54703056"/>
        <c:axId val="31066449"/>
      </c:barChart>
      <c:catAx>
        <c:axId val="54703056"/>
        <c:scaling>
          <c:orientation val="minMax"/>
        </c:scaling>
        <c:axPos val="b"/>
        <c:delete val="1"/>
        <c:majorTickMark val="out"/>
        <c:minorTickMark val="none"/>
        <c:tickLblPos val="nextTo"/>
        <c:crossAx val="31066449"/>
        <c:crosses val="autoZero"/>
        <c:auto val="0"/>
        <c:lblOffset val="100"/>
        <c:noMultiLvlLbl val="0"/>
      </c:catAx>
      <c:valAx>
        <c:axId val="3106644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03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Altersverteilung [absolut]</a:t>
            </a:r>
            <a:r>
              <a:rPr lang="en-US" cap="none" sz="13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vollständige Datensätze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(Auswertungen!$B$45,Auswertungen!$D$45,Auswertungen!$F$45,Auswertungen!$H$45,Auswertungen!$J$45,Auswertungen!$L$45,Auswertungen!$N$45,Auswertungen!$P$45,Auswertungen!$R$45,Auswertungen!$T$45)</c:f>
              <c:strCache>
                <c:ptCount val="10"/>
                <c:pt idx="0">
                  <c:v>1. Dekade</c:v>
                </c:pt>
                <c:pt idx="1">
                  <c:v>2. Dekade</c:v>
                </c:pt>
                <c:pt idx="2">
                  <c:v>3. Dekade</c:v>
                </c:pt>
                <c:pt idx="3">
                  <c:v>4. Dekade</c:v>
                </c:pt>
                <c:pt idx="4">
                  <c:v>5. Dekade</c:v>
                </c:pt>
                <c:pt idx="5">
                  <c:v>6. Dekade</c:v>
                </c:pt>
                <c:pt idx="6">
                  <c:v>7. Dekade</c:v>
                </c:pt>
                <c:pt idx="7">
                  <c:v>8. Dekade</c:v>
                </c:pt>
                <c:pt idx="8">
                  <c:v>9. Dekade</c:v>
                </c:pt>
                <c:pt idx="9">
                  <c:v>&gt;90 Jahre</c:v>
                </c:pt>
              </c:strCache>
            </c:strRef>
          </c:cat>
          <c:val>
            <c:numRef>
              <c:f>(Auswertungen!$B$46,Auswertungen!$D$46,Auswertungen!$F$46,Auswertungen!$H$46,Auswertungen!$J$46,Auswertungen!$L$46,Auswertungen!$N$46,Auswertungen!$P$46,Auswertungen!$R$46,Auswertungen!$T$46)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25957130"/>
        <c:axId val="3161403"/>
      </c:barChart>
      <c:catAx>
        <c:axId val="25957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161403"/>
        <c:crosses val="autoZero"/>
        <c:auto val="1"/>
        <c:lblOffset val="100"/>
        <c:noMultiLvlLbl val="0"/>
      </c:catAx>
      <c:valAx>
        <c:axId val="31614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Patienten [absolut]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57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Altersverteilung [relativ]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vollständige Datensätze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(Auswertungen!$B$48,Auswertungen!$D$48,Auswertungen!$F$48,Auswertungen!$H$48,Auswertungen!$J$48,Auswertungen!$L$48,Auswertungen!$N$48,Auswertungen!$P$48,Auswertungen!$R$48,Auswertungen!$T$48)</c:f>
              <c:strCache>
                <c:ptCount val="10"/>
                <c:pt idx="0">
                  <c:v>1. Dekade</c:v>
                </c:pt>
                <c:pt idx="1">
                  <c:v>2. Dekade</c:v>
                </c:pt>
                <c:pt idx="2">
                  <c:v>3. Dekade</c:v>
                </c:pt>
                <c:pt idx="3">
                  <c:v>4. Dekade</c:v>
                </c:pt>
                <c:pt idx="4">
                  <c:v>5. Dekade</c:v>
                </c:pt>
                <c:pt idx="5">
                  <c:v>6. Dekade</c:v>
                </c:pt>
                <c:pt idx="6">
                  <c:v>7. Dekade</c:v>
                </c:pt>
                <c:pt idx="7">
                  <c:v>8. Dekade</c:v>
                </c:pt>
                <c:pt idx="8">
                  <c:v>9. Dekade</c:v>
                </c:pt>
                <c:pt idx="9">
                  <c:v>&gt;90 Jahre</c:v>
                </c:pt>
              </c:strCache>
            </c:strRef>
          </c:cat>
          <c:val>
            <c:numRef>
              <c:f>(Auswertungen!$B$49,Auswertungen!$D$49,Auswertungen!$F$49,Auswertungen!$H$49,Auswertungen!$J$49,Auswertungen!$L$49,Auswertungen!$N$49,Auswertungen!$P$49,Auswertungen!$R$49,Auswertungen!$T$49)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45982244"/>
        <c:axId val="3742213"/>
      </c:barChart>
      <c:catAx>
        <c:axId val="4598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742213"/>
        <c:crosses val="autoZero"/>
        <c:auto val="1"/>
        <c:lblOffset val="100"/>
        <c:noMultiLvlLbl val="0"/>
      </c:catAx>
      <c:valAx>
        <c:axId val="37422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Patienten [Prozent]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82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MEES</a:t>
            </a:r>
            <a:r>
              <a:rPr lang="en-US" cap="none" sz="13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alle Datensätze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875"/>
          <c:w val="0.9592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v>Erstbefund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plus"/>
            <c:errValType val="cust"/>
            <c:plus>
              <c:numRef>
                <c:f>Auswertungen!$B$88</c:f>
                <c:numCache>
                  <c:ptCount val="1"/>
                  <c:pt idx="0">
                    <c:v>0</c:v>
                  </c:pt>
                </c:numCache>
              </c:numRef>
            </c:plus>
            <c:noEndCap val="0"/>
          </c:errBars>
          <c:val>
            <c:numRef>
              <c:f>'Zusammenfassung alle DS'!$B$22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Übergabe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plus"/>
            <c:errValType val="cust"/>
            <c:plus>
              <c:numRef>
                <c:f>Auswertungen!$B$155</c:f>
                <c:numCache>
                  <c:ptCount val="1"/>
                  <c:pt idx="0">
                    <c:v>0</c:v>
                  </c:pt>
                </c:numCache>
              </c:numRef>
            </c:plus>
            <c:noEndCap val="0"/>
          </c:errBars>
          <c:val>
            <c:numRef>
              <c:f>'Zusammenfassung alle DS'!$E$22</c:f>
              <c:numCache>
                <c:ptCount val="1"/>
                <c:pt idx="0">
                  <c:v>0</c:v>
                </c:pt>
              </c:numCache>
            </c:numRef>
          </c:val>
        </c:ser>
        <c:overlap val="-30"/>
        <c:gapWidth val="300"/>
        <c:axId val="11979550"/>
        <c:axId val="11745711"/>
      </c:barChart>
      <c:catAx>
        <c:axId val="11979550"/>
        <c:scaling>
          <c:orientation val="minMax"/>
        </c:scaling>
        <c:axPos val="b"/>
        <c:delete val="1"/>
        <c:majorTickMark val="out"/>
        <c:minorTickMark val="none"/>
        <c:tickLblPos val="nextTo"/>
        <c:crossAx val="11745711"/>
        <c:crosses val="autoZero"/>
        <c:auto val="0"/>
        <c:lblOffset val="100"/>
        <c:noMultiLvlLbl val="0"/>
      </c:catAx>
      <c:valAx>
        <c:axId val="117457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79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Geschlechtsverteilung</a:t>
            </a:r>
            <a:r>
              <a:rPr lang="en-US" cap="none" sz="13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alle Datensätze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weiblich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'Zusammenfassung alle DS'!$C$16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mänlich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'Zusammenfassung alle DS'!$C$17</c:f>
              <c:numCache>
                <c:ptCount val="1"/>
                <c:pt idx="0">
                  <c:v>0</c:v>
                </c:pt>
              </c:numCache>
            </c:numRef>
          </c:val>
        </c:ser>
        <c:overlap val="-30"/>
        <c:gapWidth val="300"/>
        <c:axId val="65525752"/>
        <c:axId val="43980345"/>
      </c:barChart>
      <c:catAx>
        <c:axId val="65525752"/>
        <c:scaling>
          <c:orientation val="minMax"/>
        </c:scaling>
        <c:axPos val="b"/>
        <c:delete val="1"/>
        <c:majorTickMark val="out"/>
        <c:minorTickMark val="none"/>
        <c:tickLblPos val="nextTo"/>
        <c:crossAx val="43980345"/>
        <c:crosses val="autoZero"/>
        <c:auto val="0"/>
        <c:lblOffset val="100"/>
        <c:noMultiLvlLbl val="0"/>
      </c:catAx>
      <c:valAx>
        <c:axId val="4398034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25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Altersverteilung [absolut]</a:t>
            </a:r>
            <a:r>
              <a:rPr lang="en-US" cap="none" sz="13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alle Datensätze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(Auswertungen!$B$45,Auswertungen!$D$45,Auswertungen!$F$45,Auswertungen!$H$45,Auswertungen!$J$45,Auswertungen!$L$45,Auswertungen!$N$45,Auswertungen!$P$45,Auswertungen!$R$45,Auswertungen!$T$45)</c:f>
              <c:strCache>
                <c:ptCount val="10"/>
                <c:pt idx="0">
                  <c:v>1. Dekade</c:v>
                </c:pt>
                <c:pt idx="1">
                  <c:v>2. Dekade</c:v>
                </c:pt>
                <c:pt idx="2">
                  <c:v>3. Dekade</c:v>
                </c:pt>
                <c:pt idx="3">
                  <c:v>4. Dekade</c:v>
                </c:pt>
                <c:pt idx="4">
                  <c:v>5. Dekade</c:v>
                </c:pt>
                <c:pt idx="5">
                  <c:v>6. Dekade</c:v>
                </c:pt>
                <c:pt idx="6">
                  <c:v>7. Dekade</c:v>
                </c:pt>
                <c:pt idx="7">
                  <c:v>8. Dekade</c:v>
                </c:pt>
                <c:pt idx="8">
                  <c:v>9. Dekade</c:v>
                </c:pt>
                <c:pt idx="9">
                  <c:v>&gt;90 Jahre</c:v>
                </c:pt>
              </c:strCache>
            </c:strRef>
          </c:cat>
          <c:val>
            <c:numRef>
              <c:f>(Auswertungen!$B$46,Auswertungen!$D$46,Auswertungen!$F$46,Auswertungen!$H$46,Auswertungen!$J$46,Auswertungen!$L$46,Auswertungen!$N$46,Auswertungen!$P$46,Auswertungen!$R$46,Auswertungen!$T$46)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23851698"/>
        <c:axId val="17369507"/>
      </c:barChart>
      <c:catAx>
        <c:axId val="23851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34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369507"/>
        <c:crosses val="autoZero"/>
        <c:auto val="1"/>
        <c:lblOffset val="100"/>
        <c:noMultiLvlLbl val="0"/>
      </c:catAx>
      <c:valAx>
        <c:axId val="173695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Patienten [absolut]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51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Altersverteilung [relativ]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alle Datensätze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(Auswertungen!$B$48,Auswertungen!$D$48,Auswertungen!$F$48,Auswertungen!$H$48,Auswertungen!$J$48,Auswertungen!$L$48,Auswertungen!$N$48,Auswertungen!$P$48,Auswertungen!$R$48,Auswertungen!$T$48)</c:f>
              <c:strCache>
                <c:ptCount val="10"/>
                <c:pt idx="0">
                  <c:v>1. Dekade</c:v>
                </c:pt>
                <c:pt idx="1">
                  <c:v>2. Dekade</c:v>
                </c:pt>
                <c:pt idx="2">
                  <c:v>3. Dekade</c:v>
                </c:pt>
                <c:pt idx="3">
                  <c:v>4. Dekade</c:v>
                </c:pt>
                <c:pt idx="4">
                  <c:v>5. Dekade</c:v>
                </c:pt>
                <c:pt idx="5">
                  <c:v>6. Dekade</c:v>
                </c:pt>
                <c:pt idx="6">
                  <c:v>7. Dekade</c:v>
                </c:pt>
                <c:pt idx="7">
                  <c:v>8. Dekade</c:v>
                </c:pt>
                <c:pt idx="8">
                  <c:v>9. Dekade</c:v>
                </c:pt>
                <c:pt idx="9">
                  <c:v>&gt;90 Jahre</c:v>
                </c:pt>
              </c:strCache>
            </c:strRef>
          </c:cat>
          <c:val>
            <c:numRef>
              <c:f>(Auswertungen!$B$49,Auswertungen!$D$49,Auswertungen!$F$49,Auswertungen!$H$49,Auswertungen!$J$49,Auswertungen!$L$49,Auswertungen!$N$49,Auswertungen!$P$49,Auswertungen!$R$49,Auswertungen!$T$49)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50537804"/>
        <c:axId val="62082541"/>
      </c:barChart>
      <c:catAx>
        <c:axId val="50537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2082541"/>
        <c:crosses val="autoZero"/>
        <c:auto val="1"/>
        <c:lblOffset val="100"/>
        <c:noMultiLvlLbl val="0"/>
      </c:catAx>
      <c:valAx>
        <c:axId val="620825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Patienten [Prozent]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37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752475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244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0</xdr:rowOff>
    </xdr:from>
    <xdr:to>
      <xdr:col>6</xdr:col>
      <xdr:colOff>752475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9525" y="4695825"/>
        <a:ext cx="53149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0</xdr:row>
      <xdr:rowOff>0</xdr:rowOff>
    </xdr:from>
    <xdr:to>
      <xdr:col>14</xdr:col>
      <xdr:colOff>0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5343525" y="0"/>
        <a:ext cx="532447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4" name="Chart 4"/>
        <xdr:cNvGraphicFramePr/>
      </xdr:nvGraphicFramePr>
      <xdr:xfrm>
        <a:off x="5343525" y="4695825"/>
        <a:ext cx="5324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752475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244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6</xdr:col>
      <xdr:colOff>752475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0" y="4791075"/>
        <a:ext cx="53244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0</xdr:row>
      <xdr:rowOff>0</xdr:rowOff>
    </xdr:from>
    <xdr:to>
      <xdr:col>14</xdr:col>
      <xdr:colOff>0</xdr:colOff>
      <xdr:row>26</xdr:row>
      <xdr:rowOff>0</xdr:rowOff>
    </xdr:to>
    <xdr:graphicFrame>
      <xdr:nvGraphicFramePr>
        <xdr:cNvPr id="3" name="Chart 4"/>
        <xdr:cNvGraphicFramePr/>
      </xdr:nvGraphicFramePr>
      <xdr:xfrm>
        <a:off x="5343525" y="0"/>
        <a:ext cx="532447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14</xdr:col>
      <xdr:colOff>0</xdr:colOff>
      <xdr:row>55</xdr:row>
      <xdr:rowOff>0</xdr:rowOff>
    </xdr:to>
    <xdr:graphicFrame>
      <xdr:nvGraphicFramePr>
        <xdr:cNvPr id="4" name="Chart 6"/>
        <xdr:cNvGraphicFramePr/>
      </xdr:nvGraphicFramePr>
      <xdr:xfrm>
        <a:off x="5343525" y="4791075"/>
        <a:ext cx="5324475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9.00390625" style="0" customWidth="1"/>
    <col min="2" max="2" width="8.7109375" style="0" customWidth="1"/>
    <col min="3" max="3" width="7.140625" style="0" customWidth="1"/>
    <col min="4" max="4" width="8.140625" style="0" customWidth="1"/>
    <col min="5" max="5" width="9.28125" style="0" customWidth="1"/>
    <col min="6" max="6" width="8.421875" style="0" customWidth="1"/>
    <col min="7" max="7" width="7.00390625" style="0" customWidth="1"/>
    <col min="8" max="8" width="5.7109375" style="0" customWidth="1"/>
    <col min="9" max="9" width="6.8515625" style="0" customWidth="1"/>
    <col min="10" max="10" width="5.7109375" style="0" customWidth="1"/>
    <col min="11" max="11" width="7.421875" style="0" customWidth="1"/>
    <col min="12" max="12" width="5.7109375" style="0" customWidth="1"/>
    <col min="13" max="13" width="7.421875" style="0" customWidth="1"/>
    <col min="14" max="14" width="8.421875" style="0" customWidth="1"/>
  </cols>
  <sheetData>
    <row r="1" ht="20.25">
      <c r="A1" s="60" t="s">
        <v>71</v>
      </c>
    </row>
    <row r="3" ht="12.75">
      <c r="A3" t="s">
        <v>119</v>
      </c>
    </row>
    <row r="4" ht="12.75">
      <c r="A4" t="s">
        <v>120</v>
      </c>
    </row>
    <row r="5" ht="12.75">
      <c r="A5" t="s">
        <v>96</v>
      </c>
    </row>
    <row r="7" ht="15.75">
      <c r="A7" s="29" t="s">
        <v>89</v>
      </c>
    </row>
    <row r="8" ht="12.75">
      <c r="A8" t="s">
        <v>121</v>
      </c>
    </row>
    <row r="9" ht="12.75">
      <c r="A9" t="s">
        <v>94</v>
      </c>
    </row>
    <row r="10" ht="12.75">
      <c r="A10" t="s">
        <v>95</v>
      </c>
    </row>
    <row r="11" ht="12.75">
      <c r="A11" t="s">
        <v>88</v>
      </c>
    </row>
    <row r="13" spans="1:14" s="44" customFormat="1" ht="11.25">
      <c r="A13" s="45" t="s">
        <v>13</v>
      </c>
      <c r="B13" s="45" t="s">
        <v>14</v>
      </c>
      <c r="C13" s="45" t="s">
        <v>15</v>
      </c>
      <c r="D13" s="45" t="s">
        <v>16</v>
      </c>
      <c r="E13" s="45" t="s">
        <v>17</v>
      </c>
      <c r="F13" s="45" t="s">
        <v>18</v>
      </c>
      <c r="G13" s="45" t="s">
        <v>19</v>
      </c>
      <c r="H13" s="45" t="s">
        <v>20</v>
      </c>
      <c r="I13" s="45" t="s">
        <v>21</v>
      </c>
      <c r="J13" s="45" t="s">
        <v>22</v>
      </c>
      <c r="K13" s="45" t="s">
        <v>23</v>
      </c>
      <c r="L13" s="45" t="s">
        <v>24</v>
      </c>
      <c r="M13" s="45" t="s">
        <v>25</v>
      </c>
      <c r="N13" s="45" t="s">
        <v>26</v>
      </c>
    </row>
    <row r="14" spans="1:14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ht="15.75">
      <c r="A15" s="29" t="s">
        <v>90</v>
      </c>
    </row>
    <row r="16" spans="1:2" s="27" customFormat="1" ht="12.75">
      <c r="A16" s="47"/>
      <c r="B16" s="46" t="s">
        <v>97</v>
      </c>
    </row>
    <row r="17" spans="1:2" s="27" customFormat="1" ht="12.75">
      <c r="A17" s="47"/>
      <c r="B17" s="27" t="s">
        <v>106</v>
      </c>
    </row>
    <row r="18" spans="1:2" s="27" customFormat="1" ht="12.75">
      <c r="A18" s="47"/>
      <c r="B18" s="46" t="s">
        <v>98</v>
      </c>
    </row>
    <row r="19" spans="1:2" s="27" customFormat="1" ht="12.75">
      <c r="A19" s="47"/>
      <c r="B19" s="27" t="s">
        <v>109</v>
      </c>
    </row>
    <row r="20" s="27" customFormat="1" ht="12.75">
      <c r="B20" s="46" t="s">
        <v>100</v>
      </c>
    </row>
    <row r="21" s="27" customFormat="1" ht="12.75">
      <c r="B21" s="27" t="s">
        <v>110</v>
      </c>
    </row>
    <row r="22" spans="1:2" s="27" customFormat="1" ht="12.75">
      <c r="A22" s="47"/>
      <c r="B22" s="46" t="s">
        <v>99</v>
      </c>
    </row>
    <row r="23" spans="1:2" s="27" customFormat="1" ht="12.75">
      <c r="A23" s="47"/>
      <c r="B23" s="27" t="s">
        <v>112</v>
      </c>
    </row>
    <row r="24" s="27" customFormat="1" ht="12.75">
      <c r="B24" s="46" t="s">
        <v>101</v>
      </c>
    </row>
    <row r="25" s="27" customFormat="1" ht="12.75">
      <c r="B25" s="27" t="s">
        <v>111</v>
      </c>
    </row>
    <row r="26" s="27" customFormat="1" ht="12.75">
      <c r="B26" s="46" t="s">
        <v>102</v>
      </c>
    </row>
    <row r="27" s="27" customFormat="1" ht="12.75">
      <c r="B27" s="27" t="s">
        <v>108</v>
      </c>
    </row>
    <row r="28" s="27" customFormat="1" ht="12.75">
      <c r="B28" s="46" t="s">
        <v>103</v>
      </c>
    </row>
    <row r="29" s="27" customFormat="1" ht="12.75">
      <c r="B29" s="27" t="s">
        <v>107</v>
      </c>
    </row>
    <row r="30" s="27" customFormat="1" ht="12.75"/>
    <row r="31" ht="15.75">
      <c r="A31" s="29" t="s">
        <v>84</v>
      </c>
    </row>
    <row r="32" spans="1:2" s="27" customFormat="1" ht="12.75">
      <c r="A32" s="27" t="s">
        <v>117</v>
      </c>
      <c r="B32" s="27" t="s">
        <v>118</v>
      </c>
    </row>
    <row r="33" spans="1:2" ht="12.75">
      <c r="A33" s="37" t="s">
        <v>5</v>
      </c>
      <c r="B33" t="s">
        <v>85</v>
      </c>
    </row>
    <row r="34" spans="1:2" ht="12.75">
      <c r="A34" s="37" t="s">
        <v>72</v>
      </c>
      <c r="B34" t="s">
        <v>9</v>
      </c>
    </row>
    <row r="35" spans="1:2" ht="12.75">
      <c r="A35" s="37" t="s">
        <v>75</v>
      </c>
      <c r="B35" t="s">
        <v>10</v>
      </c>
    </row>
    <row r="36" spans="1:2" ht="12.75">
      <c r="A36" s="37" t="s">
        <v>78</v>
      </c>
      <c r="B36" t="s">
        <v>86</v>
      </c>
    </row>
    <row r="37" spans="1:2" ht="12.75">
      <c r="A37" s="37" t="s">
        <v>79</v>
      </c>
      <c r="B37" t="s">
        <v>87</v>
      </c>
    </row>
    <row r="40" ht="12.75">
      <c r="A40" t="s">
        <v>91</v>
      </c>
    </row>
    <row r="42" ht="12.75">
      <c r="A42" t="s">
        <v>92</v>
      </c>
    </row>
    <row r="45" ht="12.75">
      <c r="A45" t="s">
        <v>93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16.421875" style="0" customWidth="1"/>
    <col min="2" max="2" width="7.140625" style="0" customWidth="1"/>
    <col min="3" max="3" width="16.421875" style="0" customWidth="1"/>
    <col min="4" max="4" width="4.7109375" style="0" customWidth="1"/>
    <col min="5" max="5" width="13.8515625" style="0" customWidth="1"/>
    <col min="6" max="6" width="3.57421875" style="0" customWidth="1"/>
  </cols>
  <sheetData>
    <row r="1" spans="1:6" ht="20.25">
      <c r="A1" s="48" t="s">
        <v>60</v>
      </c>
      <c r="B1" s="6"/>
      <c r="C1" s="7"/>
      <c r="D1" s="8"/>
      <c r="E1" s="6"/>
      <c r="F1" s="6"/>
    </row>
    <row r="2" spans="1:6" ht="12.75">
      <c r="A2" s="6"/>
      <c r="B2" s="6"/>
      <c r="C2" s="7"/>
      <c r="D2" s="8"/>
      <c r="E2" s="6"/>
      <c r="F2" s="6"/>
    </row>
    <row r="3" spans="1:6" ht="15.75">
      <c r="A3" s="1" t="s">
        <v>0</v>
      </c>
      <c r="B3" s="50" t="s">
        <v>11</v>
      </c>
      <c r="C3" s="3" t="s">
        <v>12</v>
      </c>
      <c r="D3" s="4"/>
      <c r="E3" s="1"/>
      <c r="F3" s="1"/>
    </row>
    <row r="4" spans="1:6" ht="12.75">
      <c r="A4" s="5" t="s">
        <v>104</v>
      </c>
      <c r="B4" s="6">
        <f>Auswertungen!B6</f>
        <v>0</v>
      </c>
      <c r="C4" s="7" t="e">
        <f>B4/B5</f>
        <v>#DIV/0!</v>
      </c>
      <c r="D4" s="8"/>
      <c r="E4" s="6"/>
      <c r="F4" s="6"/>
    </row>
    <row r="5" spans="1:6" ht="12.75">
      <c r="A5" s="5" t="s">
        <v>69</v>
      </c>
      <c r="B5" s="6">
        <f>Auswertungen!B4</f>
        <v>0</v>
      </c>
      <c r="C5" s="7" t="e">
        <f>B5/B5</f>
        <v>#DIV/0!</v>
      </c>
      <c r="D5" s="8"/>
      <c r="E5" s="6"/>
      <c r="F5" s="6"/>
    </row>
    <row r="6" spans="4:6" ht="12.75">
      <c r="D6" s="8"/>
      <c r="E6" s="6"/>
      <c r="F6" s="6"/>
    </row>
    <row r="7" spans="1:6" ht="15.75">
      <c r="A7" s="1" t="s">
        <v>105</v>
      </c>
      <c r="B7" s="6"/>
      <c r="C7" s="1"/>
      <c r="D7" s="2"/>
      <c r="E7" s="3"/>
      <c r="F7" s="6"/>
    </row>
    <row r="8" spans="1:6" ht="12.75">
      <c r="A8" s="35" t="s">
        <v>72</v>
      </c>
      <c r="B8" s="14" t="e">
        <f>Auswertungen!B26</f>
        <v>#DIV/0!</v>
      </c>
      <c r="C8" s="6"/>
      <c r="D8" s="6"/>
      <c r="E8" s="7"/>
      <c r="F8" s="6"/>
    </row>
    <row r="9" spans="1:6" s="27" customFormat="1" ht="12.75">
      <c r="A9" s="33" t="s">
        <v>75</v>
      </c>
      <c r="B9" s="54" t="e">
        <f>Auswertungen!B28</f>
        <v>#DIV/0!</v>
      </c>
      <c r="C9" s="6"/>
      <c r="D9" s="2"/>
      <c r="E9" s="3"/>
      <c r="F9" s="2"/>
    </row>
    <row r="10" spans="1:6" s="27" customFormat="1" ht="12.75">
      <c r="A10" s="33" t="s">
        <v>78</v>
      </c>
      <c r="B10" s="53">
        <f>Auswertungen!B30</f>
        <v>0</v>
      </c>
      <c r="C10" s="6"/>
      <c r="D10" s="2"/>
      <c r="E10" s="3"/>
      <c r="F10" s="2"/>
    </row>
    <row r="11" spans="1:6" s="27" customFormat="1" ht="12.75">
      <c r="A11" s="33" t="s">
        <v>79</v>
      </c>
      <c r="B11" s="53">
        <f>Auswertungen!B32</f>
        <v>0</v>
      </c>
      <c r="C11" s="6"/>
      <c r="D11" s="2"/>
      <c r="E11" s="3"/>
      <c r="F11" s="2"/>
    </row>
    <row r="12" spans="1:6" s="27" customFormat="1" ht="12.75">
      <c r="A12" s="33"/>
      <c r="B12" s="51"/>
      <c r="C12" s="2"/>
      <c r="D12" s="2"/>
      <c r="E12" s="3"/>
      <c r="F12" s="2"/>
    </row>
    <row r="13" spans="1:6" ht="15.75">
      <c r="A13" s="1" t="s">
        <v>1</v>
      </c>
      <c r="B13" s="50" t="s">
        <v>11</v>
      </c>
      <c r="C13" s="3" t="s">
        <v>12</v>
      </c>
      <c r="D13" s="8"/>
      <c r="E13" s="6"/>
      <c r="F13" s="6"/>
    </row>
    <row r="14" spans="1:6" ht="12.75">
      <c r="A14" s="35" t="s">
        <v>3</v>
      </c>
      <c r="B14" s="6">
        <f>Auswertungen!B76</f>
        <v>0</v>
      </c>
      <c r="C14" s="7" t="e">
        <f>B14/B4</f>
        <v>#DIV/0!</v>
      </c>
      <c r="D14" s="8"/>
      <c r="E14" s="6"/>
      <c r="F14" s="6"/>
    </row>
    <row r="15" spans="1:6" ht="12.75">
      <c r="A15" s="35" t="s">
        <v>2</v>
      </c>
      <c r="B15" s="6">
        <f>Auswertungen!B78</f>
        <v>0</v>
      </c>
      <c r="C15" s="7" t="e">
        <f>B15/B4</f>
        <v>#DIV/0!</v>
      </c>
      <c r="D15" s="8"/>
      <c r="E15" s="6"/>
      <c r="F15" s="6"/>
    </row>
    <row r="16" spans="2:6" ht="12.75">
      <c r="B16" s="6"/>
      <c r="C16" s="7"/>
      <c r="D16" s="8"/>
      <c r="E16" s="6"/>
      <c r="F16" s="6"/>
    </row>
    <row r="17" spans="1:6" ht="18">
      <c r="A17" s="32" t="s">
        <v>6</v>
      </c>
      <c r="B17" s="9"/>
      <c r="C17" s="49" t="s">
        <v>7</v>
      </c>
      <c r="D17" s="11"/>
      <c r="E17" s="9"/>
      <c r="F17" s="9"/>
    </row>
    <row r="18" spans="1:6" ht="18">
      <c r="A18" s="9"/>
      <c r="B18" s="9"/>
      <c r="C18" s="10"/>
      <c r="D18" s="11"/>
      <c r="E18" s="9"/>
      <c r="F18" s="9"/>
    </row>
    <row r="19" spans="1:6" ht="15.75">
      <c r="A19" s="19" t="s">
        <v>5</v>
      </c>
      <c r="B19" s="1"/>
      <c r="C19" s="19" t="s">
        <v>5</v>
      </c>
      <c r="D19" s="1"/>
      <c r="E19" s="1" t="s">
        <v>4</v>
      </c>
      <c r="F19" s="12"/>
    </row>
    <row r="20" spans="1:6" ht="12.75">
      <c r="A20" s="35" t="s">
        <v>72</v>
      </c>
      <c r="B20" s="14" t="e">
        <f>Auswertungen!B96</f>
        <v>#DIV/0!</v>
      </c>
      <c r="C20" s="35" t="s">
        <v>72</v>
      </c>
      <c r="D20" s="14" t="e">
        <f>Auswertungen!B163</f>
        <v>#DIV/0!</v>
      </c>
      <c r="E20" s="35" t="s">
        <v>72</v>
      </c>
      <c r="F20" s="14" t="e">
        <f>Auswertungen!B220</f>
        <v>#DIV/0!</v>
      </c>
    </row>
    <row r="21" spans="1:6" s="27" customFormat="1" ht="12.75">
      <c r="A21" s="33" t="s">
        <v>75</v>
      </c>
      <c r="B21" s="14" t="e">
        <f>Auswertungen!B98</f>
        <v>#DIV/0!</v>
      </c>
      <c r="C21" s="33" t="s">
        <v>75</v>
      </c>
      <c r="D21" s="14" t="e">
        <f>Auswertungen!B165</f>
        <v>#DIV/0!</v>
      </c>
      <c r="E21" s="33" t="s">
        <v>75</v>
      </c>
      <c r="F21" s="14" t="e">
        <f>Auswertungen!B222</f>
        <v>#DIV/0!</v>
      </c>
    </row>
    <row r="22" spans="1:6" s="27" customFormat="1" ht="12.75">
      <c r="A22" s="33" t="s">
        <v>78</v>
      </c>
      <c r="B22" s="52">
        <f>Auswertungen!B100</f>
        <v>0</v>
      </c>
      <c r="C22" s="33" t="s">
        <v>78</v>
      </c>
      <c r="D22" s="52">
        <f>Auswertungen!B167</f>
        <v>0</v>
      </c>
      <c r="E22" s="33" t="s">
        <v>78</v>
      </c>
      <c r="F22" s="52">
        <f>Auswertungen!B224</f>
        <v>0</v>
      </c>
    </row>
    <row r="23" spans="1:6" s="27" customFormat="1" ht="12.75">
      <c r="A23" s="33" t="s">
        <v>79</v>
      </c>
      <c r="B23" s="52">
        <f>Auswertungen!B102</f>
        <v>0</v>
      </c>
      <c r="C23" s="33" t="s">
        <v>79</v>
      </c>
      <c r="D23" s="52">
        <f>Auswertungen!B169</f>
        <v>0</v>
      </c>
      <c r="E23" s="33" t="s">
        <v>79</v>
      </c>
      <c r="F23" s="52">
        <f>Auswertungen!B226</f>
        <v>0</v>
      </c>
    </row>
    <row r="24" spans="2:6" ht="12.75">
      <c r="B24" s="17"/>
      <c r="C24" s="6"/>
      <c r="D24" s="18"/>
      <c r="E24" s="6"/>
      <c r="F24" s="17"/>
    </row>
    <row r="25" spans="1:6" ht="15.75">
      <c r="A25" s="19" t="s">
        <v>8</v>
      </c>
      <c r="B25" s="19"/>
      <c r="C25" s="19" t="s">
        <v>8</v>
      </c>
      <c r="D25" s="20"/>
      <c r="E25" s="1"/>
      <c r="F25" s="1"/>
    </row>
    <row r="26" spans="1:6" ht="12.75">
      <c r="A26" s="50" t="s">
        <v>11</v>
      </c>
      <c r="B26" s="23">
        <f>Auswertungen!B130</f>
        <v>0</v>
      </c>
      <c r="C26" s="50" t="s">
        <v>11</v>
      </c>
      <c r="D26" s="24">
        <f>Auswertungen!B197</f>
        <v>0</v>
      </c>
      <c r="E26" s="21"/>
      <c r="F26" s="21"/>
    </row>
    <row r="27" spans="1:6" ht="12.75">
      <c r="A27" s="50" t="s">
        <v>12</v>
      </c>
      <c r="B27" s="3" t="e">
        <f>B26/B4</f>
        <v>#DIV/0!</v>
      </c>
      <c r="C27" s="50" t="s">
        <v>12</v>
      </c>
      <c r="D27" s="3" t="e">
        <f>D26/B4</f>
        <v>#DIV/0!</v>
      </c>
      <c r="E27" s="21"/>
      <c r="F27" s="21"/>
    </row>
    <row r="28" spans="1:6" ht="12.75">
      <c r="A28" s="55" t="s">
        <v>5</v>
      </c>
      <c r="B28" s="2"/>
      <c r="C28" s="55" t="s">
        <v>5</v>
      </c>
      <c r="E28" s="21"/>
      <c r="F28" s="21"/>
    </row>
    <row r="29" spans="1:6" ht="12.75">
      <c r="A29" s="35" t="s">
        <v>72</v>
      </c>
      <c r="B29" s="54" t="e">
        <f>Auswertungen!B132</f>
        <v>#DIV/0!</v>
      </c>
      <c r="C29" s="35" t="s">
        <v>72</v>
      </c>
      <c r="D29" s="54" t="e">
        <f>Auswertungen!B199</f>
        <v>#DIV/0!</v>
      </c>
      <c r="E29" s="2"/>
      <c r="F29" s="2"/>
    </row>
    <row r="30" spans="1:6" ht="12.75">
      <c r="A30" s="33" t="s">
        <v>75</v>
      </c>
      <c r="B30" s="54" t="e">
        <f>Auswertungen!B134</f>
        <v>#DIV/0!</v>
      </c>
      <c r="C30" s="33" t="s">
        <v>75</v>
      </c>
      <c r="D30" s="54" t="e">
        <f>Auswertungen!B201</f>
        <v>#DIV/0!</v>
      </c>
      <c r="E30" s="2"/>
      <c r="F30" s="2"/>
    </row>
    <row r="31" spans="1:6" ht="12.75">
      <c r="A31" s="33" t="s">
        <v>78</v>
      </c>
      <c r="B31" s="53">
        <f>Auswertungen!B136</f>
        <v>0</v>
      </c>
      <c r="C31" s="33" t="s">
        <v>78</v>
      </c>
      <c r="D31" s="53">
        <f>Auswertungen!B203</f>
        <v>0</v>
      </c>
      <c r="E31" s="6"/>
      <c r="F31" s="6"/>
    </row>
    <row r="32" spans="1:6" ht="12.75">
      <c r="A32" s="33" t="s">
        <v>79</v>
      </c>
      <c r="B32" s="53">
        <f>Auswertungen!B138</f>
        <v>0</v>
      </c>
      <c r="C32" s="33" t="s">
        <v>79</v>
      </c>
      <c r="D32" s="53">
        <f>Auswertungen!B205</f>
        <v>0</v>
      </c>
      <c r="E32" s="15"/>
      <c r="F32" s="25"/>
    </row>
    <row r="33" spans="1:6" s="27" customFormat="1" ht="12.75">
      <c r="A33" s="55" t="s">
        <v>105</v>
      </c>
      <c r="B33" s="3"/>
      <c r="C33" s="55" t="s">
        <v>105</v>
      </c>
      <c r="D33" s="3"/>
      <c r="E33" s="2"/>
      <c r="F33" s="3"/>
    </row>
    <row r="34" spans="1:4" ht="12.75">
      <c r="A34" s="35" t="s">
        <v>72</v>
      </c>
      <c r="B34" s="36" t="e">
        <f>Auswertungen!B140</f>
        <v>#DIV/0!</v>
      </c>
      <c r="C34" s="35" t="s">
        <v>72</v>
      </c>
      <c r="D34" s="36" t="e">
        <f>Auswertungen!B207</f>
        <v>#DIV/0!</v>
      </c>
    </row>
    <row r="35" spans="1:4" ht="12.75">
      <c r="A35" s="33" t="s">
        <v>75</v>
      </c>
      <c r="B35" s="36" t="e">
        <f>Auswertungen!B142</f>
        <v>#DIV/0!</v>
      </c>
      <c r="C35" s="33" t="s">
        <v>75</v>
      </c>
      <c r="D35" s="36" t="e">
        <f>Auswertungen!B209</f>
        <v>#DIV/0!</v>
      </c>
    </row>
    <row r="36" spans="1:4" ht="12.75">
      <c r="A36" s="33" t="s">
        <v>78</v>
      </c>
      <c r="B36" s="42">
        <f>Auswertungen!B144</f>
        <v>0</v>
      </c>
      <c r="C36" s="33" t="s">
        <v>78</v>
      </c>
      <c r="D36" s="42">
        <f>Auswertungen!B211</f>
        <v>0</v>
      </c>
    </row>
    <row r="37" spans="1:4" ht="12.75">
      <c r="A37" s="33" t="s">
        <v>79</v>
      </c>
      <c r="B37" s="42">
        <f>Auswertungen!B146</f>
        <v>0</v>
      </c>
      <c r="C37" s="33" t="s">
        <v>79</v>
      </c>
      <c r="D37" s="42">
        <f>Auswertungen!B213</f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200" workbookViewId="0" topLeftCell="A1">
      <selection activeCell="A28" sqref="A28"/>
    </sheetView>
  </sheetViews>
  <sheetFormatPr defaultColWidth="11.421875" defaultRowHeight="12.75"/>
  <sheetData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16.421875" style="6" customWidth="1"/>
    <col min="2" max="2" width="7.140625" style="6" customWidth="1"/>
    <col min="3" max="3" width="6.00390625" style="6" customWidth="1"/>
    <col min="4" max="4" width="16.421875" style="7" bestFit="1" customWidth="1"/>
    <col min="5" max="5" width="7.140625" style="8" bestFit="1" customWidth="1"/>
    <col min="6" max="6" width="6.00390625" style="8" customWidth="1"/>
    <col min="7" max="7" width="13.8515625" style="6" customWidth="1"/>
    <col min="8" max="8" width="7.140625" style="6" bestFit="1" customWidth="1"/>
    <col min="9" max="9" width="6.00390625" style="7" customWidth="1"/>
    <col min="10" max="16384" width="11.421875" style="6" customWidth="1"/>
  </cols>
  <sheetData>
    <row r="1" ht="20.25">
      <c r="A1" s="48" t="s">
        <v>59</v>
      </c>
    </row>
    <row r="3" spans="1:6" s="1" customFormat="1" ht="15.75">
      <c r="A3" s="1" t="s">
        <v>0</v>
      </c>
      <c r="B3" s="5" t="s">
        <v>11</v>
      </c>
      <c r="C3" s="2" t="s">
        <v>12</v>
      </c>
      <c r="E3" s="4"/>
      <c r="F3" s="4"/>
    </row>
    <row r="4" spans="1:6" s="2" customFormat="1" ht="12.75">
      <c r="A4" s="50" t="s">
        <v>114</v>
      </c>
      <c r="B4" s="5">
        <f>Auswertungen!B4</f>
        <v>0</v>
      </c>
      <c r="C4" s="3" t="e">
        <f>B4/B4</f>
        <v>#DIV/0!</v>
      </c>
      <c r="E4" s="56"/>
      <c r="F4" s="56"/>
    </row>
    <row r="5" spans="1:6" s="2" customFormat="1" ht="12.75">
      <c r="A5" s="50" t="s">
        <v>115</v>
      </c>
      <c r="B5" s="50">
        <f>Auswertungen!B6</f>
        <v>0</v>
      </c>
      <c r="C5" s="3" t="e">
        <f>B5/B4</f>
        <v>#DIV/0!</v>
      </c>
      <c r="E5" s="56"/>
      <c r="F5" s="56"/>
    </row>
    <row r="6" spans="1:3" ht="12.75">
      <c r="A6"/>
      <c r="B6"/>
      <c r="C6"/>
    </row>
    <row r="7" spans="1:7" ht="15.75">
      <c r="A7" s="1" t="s">
        <v>105</v>
      </c>
      <c r="B7" s="5" t="s">
        <v>11</v>
      </c>
      <c r="C7" s="2" t="s">
        <v>12</v>
      </c>
      <c r="E7" s="2"/>
      <c r="F7" s="2"/>
      <c r="G7" s="3"/>
    </row>
    <row r="8" spans="1:9" s="2" customFormat="1" ht="12.75">
      <c r="A8" s="50" t="s">
        <v>113</v>
      </c>
      <c r="B8" s="2">
        <f>Auswertungen!B13</f>
        <v>0</v>
      </c>
      <c r="C8" s="3" t="e">
        <f>B8/B4</f>
        <v>#DIV/0!</v>
      </c>
      <c r="G8" s="3"/>
      <c r="I8" s="3"/>
    </row>
    <row r="9" spans="1:7" ht="12.75">
      <c r="A9" s="35" t="s">
        <v>72</v>
      </c>
      <c r="B9" s="14" t="e">
        <f>Auswertungen!B16</f>
        <v>#DIV/0!</v>
      </c>
      <c r="E9" s="6"/>
      <c r="F9" s="6"/>
      <c r="G9" s="7"/>
    </row>
    <row r="10" spans="1:8" ht="12.75">
      <c r="A10" s="33" t="s">
        <v>75</v>
      </c>
      <c r="B10" s="14" t="e">
        <f>Auswertungen!B18</f>
        <v>#DIV/0!</v>
      </c>
      <c r="E10" s="2"/>
      <c r="F10" s="2"/>
      <c r="G10" s="3"/>
      <c r="H10" s="2"/>
    </row>
    <row r="11" spans="1:8" ht="12.75">
      <c r="A11" s="33" t="s">
        <v>78</v>
      </c>
      <c r="B11" s="52">
        <f>Auswertungen!B20</f>
        <v>0</v>
      </c>
      <c r="E11" s="2"/>
      <c r="F11" s="2"/>
      <c r="G11" s="3"/>
      <c r="H11" s="2"/>
    </row>
    <row r="12" spans="1:8" ht="12.75">
      <c r="A12" s="33" t="s">
        <v>79</v>
      </c>
      <c r="B12" s="52">
        <f>Auswertungen!B22</f>
        <v>0</v>
      </c>
      <c r="E12" s="2"/>
      <c r="F12" s="2"/>
      <c r="G12" s="3"/>
      <c r="H12" s="2"/>
    </row>
    <row r="13" spans="1:8" ht="12.75">
      <c r="A13" s="33"/>
      <c r="B13" s="51"/>
      <c r="C13" s="2"/>
      <c r="E13" s="2"/>
      <c r="F13" s="2"/>
      <c r="G13" s="3"/>
      <c r="H13" s="2"/>
    </row>
    <row r="14" spans="1:9" s="9" customFormat="1" ht="18">
      <c r="A14" s="1" t="s">
        <v>1</v>
      </c>
      <c r="B14" s="50" t="s">
        <v>11</v>
      </c>
      <c r="C14" s="3" t="s">
        <v>12</v>
      </c>
      <c r="E14" s="8"/>
      <c r="F14" s="8"/>
      <c r="G14" s="6"/>
      <c r="H14" s="6"/>
      <c r="I14" s="10"/>
    </row>
    <row r="15" spans="1:9" s="2" customFormat="1" ht="12.75">
      <c r="A15" s="50" t="s">
        <v>113</v>
      </c>
      <c r="B15" s="50">
        <f>Auswertungen!B67</f>
        <v>0</v>
      </c>
      <c r="C15" s="3" t="e">
        <f>B15/B4</f>
        <v>#DIV/0!</v>
      </c>
      <c r="E15" s="56"/>
      <c r="F15" s="56"/>
      <c r="I15" s="3"/>
    </row>
    <row r="16" spans="1:9" s="21" customFormat="1" ht="12.75">
      <c r="A16" s="33" t="s">
        <v>3</v>
      </c>
      <c r="B16" s="2">
        <f>Auswertungen!B70</f>
        <v>0</v>
      </c>
      <c r="C16" s="3" t="e">
        <f>B16/B4</f>
        <v>#DIV/0!</v>
      </c>
      <c r="E16" s="56"/>
      <c r="F16" s="56"/>
      <c r="G16" s="2"/>
      <c r="H16" s="2"/>
      <c r="I16" s="22"/>
    </row>
    <row r="17" spans="1:9" s="12" customFormat="1" ht="15">
      <c r="A17" s="35" t="s">
        <v>2</v>
      </c>
      <c r="B17" s="6">
        <f>Auswertungen!B72</f>
        <v>0</v>
      </c>
      <c r="C17" s="7" t="e">
        <f>B17/B4</f>
        <v>#DIV/0!</v>
      </c>
      <c r="E17" s="8"/>
      <c r="F17" s="8"/>
      <c r="G17" s="6"/>
      <c r="H17" s="6"/>
      <c r="I17" s="13"/>
    </row>
    <row r="18" ht="12.75">
      <c r="A18"/>
    </row>
    <row r="19" spans="1:9" s="15" customFormat="1" ht="18">
      <c r="A19" s="32" t="s">
        <v>6</v>
      </c>
      <c r="B19" s="5" t="s">
        <v>11</v>
      </c>
      <c r="C19" s="2" t="s">
        <v>12</v>
      </c>
      <c r="D19" s="49" t="s">
        <v>7</v>
      </c>
      <c r="E19" s="5" t="s">
        <v>11</v>
      </c>
      <c r="F19" s="2" t="s">
        <v>12</v>
      </c>
      <c r="G19" s="9"/>
      <c r="H19" s="5" t="s">
        <v>11</v>
      </c>
      <c r="I19" s="2" t="s">
        <v>12</v>
      </c>
    </row>
    <row r="20" spans="1:9" s="2" customFormat="1" ht="12.75">
      <c r="A20" s="50" t="s">
        <v>113</v>
      </c>
      <c r="B20" s="58">
        <f>Auswertungen!B107</f>
        <v>0</v>
      </c>
      <c r="C20" s="3" t="e">
        <f>B20/B4</f>
        <v>#DIV/0!</v>
      </c>
      <c r="D20" s="50" t="s">
        <v>113</v>
      </c>
      <c r="E20" s="58">
        <f>Auswertungen!B174</f>
        <v>0</v>
      </c>
      <c r="F20" s="3" t="e">
        <f>E20/B4</f>
        <v>#DIV/0!</v>
      </c>
      <c r="G20" s="50" t="s">
        <v>113</v>
      </c>
      <c r="H20" s="2">
        <f>Auswertungen!B218</f>
        <v>0</v>
      </c>
      <c r="I20" s="3" t="e">
        <f>H20/B4</f>
        <v>#DIV/0!</v>
      </c>
    </row>
    <row r="21" spans="1:9" s="1" customFormat="1" ht="15.75">
      <c r="A21" s="1" t="s">
        <v>5</v>
      </c>
      <c r="D21" s="1" t="s">
        <v>5</v>
      </c>
      <c r="G21" s="1" t="s">
        <v>4</v>
      </c>
      <c r="H21" s="12"/>
      <c r="I21" s="20"/>
    </row>
    <row r="22" spans="1:9" s="21" customFormat="1" ht="12.75">
      <c r="A22" s="35" t="s">
        <v>72</v>
      </c>
      <c r="B22" s="14" t="e">
        <f>Auswertungen!B86</f>
        <v>#DIV/0!</v>
      </c>
      <c r="C22" s="14"/>
      <c r="D22" s="35" t="s">
        <v>72</v>
      </c>
      <c r="E22" s="14" t="e">
        <f>Auswertungen!B153</f>
        <v>#DIV/0!</v>
      </c>
      <c r="F22" s="14"/>
      <c r="G22" s="35" t="s">
        <v>72</v>
      </c>
      <c r="H22" s="14" t="e">
        <f>Auswertungen!B220</f>
        <v>#DIV/0!</v>
      </c>
      <c r="I22" s="22"/>
    </row>
    <row r="23" spans="1:9" s="21" customFormat="1" ht="12.75">
      <c r="A23" s="33" t="s">
        <v>75</v>
      </c>
      <c r="B23" s="14" t="e">
        <f>Auswertungen!B88</f>
        <v>#DIV/0!</v>
      </c>
      <c r="C23" s="14"/>
      <c r="D23" s="33" t="s">
        <v>75</v>
      </c>
      <c r="E23" s="14" t="e">
        <f>Auswertungen!B155</f>
        <v>#DIV/0!</v>
      </c>
      <c r="F23" s="14"/>
      <c r="G23" s="33" t="s">
        <v>75</v>
      </c>
      <c r="H23" s="14" t="e">
        <f>Auswertungen!B222</f>
        <v>#DIV/0!</v>
      </c>
      <c r="I23" s="22"/>
    </row>
    <row r="24" spans="1:9" s="21" customFormat="1" ht="12.75">
      <c r="A24" s="33" t="s">
        <v>78</v>
      </c>
      <c r="B24" s="52">
        <f>Auswertungen!B90</f>
        <v>0</v>
      </c>
      <c r="C24" s="52"/>
      <c r="D24" s="33" t="s">
        <v>78</v>
      </c>
      <c r="E24" s="52">
        <f>Auswertungen!B157</f>
        <v>0</v>
      </c>
      <c r="F24" s="52"/>
      <c r="G24" s="33" t="s">
        <v>78</v>
      </c>
      <c r="H24" s="52">
        <f>Auswertungen!B224</f>
        <v>0</v>
      </c>
      <c r="I24" s="22"/>
    </row>
    <row r="25" spans="1:9" s="21" customFormat="1" ht="12.75">
      <c r="A25" s="33" t="s">
        <v>79</v>
      </c>
      <c r="B25" s="52">
        <f>Auswertungen!B92</f>
        <v>0</v>
      </c>
      <c r="C25" s="52"/>
      <c r="D25" s="33" t="s">
        <v>79</v>
      </c>
      <c r="E25" s="52">
        <f>Auswertungen!B159</f>
        <v>0</v>
      </c>
      <c r="F25" s="52"/>
      <c r="G25" s="33" t="s">
        <v>79</v>
      </c>
      <c r="H25" s="52">
        <f>Auswertungen!B226</f>
        <v>0</v>
      </c>
      <c r="I25" s="22"/>
    </row>
    <row r="26" spans="1:9" s="2" customFormat="1" ht="12.75">
      <c r="A26"/>
      <c r="B26" s="17"/>
      <c r="C26" s="17"/>
      <c r="D26" s="6"/>
      <c r="E26" s="18"/>
      <c r="F26" s="18"/>
      <c r="G26" s="6"/>
      <c r="H26" s="17"/>
      <c r="I26" s="3"/>
    </row>
    <row r="27" spans="1:9" s="2" customFormat="1" ht="15.75">
      <c r="A27" s="1" t="s">
        <v>8</v>
      </c>
      <c r="B27" s="19"/>
      <c r="C27" s="19"/>
      <c r="D27" s="1" t="s">
        <v>8</v>
      </c>
      <c r="E27" s="20"/>
      <c r="F27" s="20"/>
      <c r="G27" s="1"/>
      <c r="H27" s="1"/>
      <c r="I27" s="3"/>
    </row>
    <row r="28" spans="1:9" s="15" customFormat="1" ht="12.75">
      <c r="A28" s="55" t="s">
        <v>5</v>
      </c>
      <c r="C28" s="2"/>
      <c r="D28" s="55" t="s">
        <v>5</v>
      </c>
      <c r="E28"/>
      <c r="F28"/>
      <c r="G28" s="21"/>
      <c r="H28" s="21"/>
      <c r="I28" s="16"/>
    </row>
    <row r="29" spans="1:8" ht="12.75">
      <c r="A29" s="35" t="s">
        <v>72</v>
      </c>
      <c r="B29" s="54" t="e">
        <f>Auswertungen!B112</f>
        <v>#DIV/0!</v>
      </c>
      <c r="C29" s="54"/>
      <c r="D29" s="35" t="s">
        <v>72</v>
      </c>
      <c r="E29" s="54" t="e">
        <f>Auswertungen!B179</f>
        <v>#DIV/0!</v>
      </c>
      <c r="F29" s="54"/>
      <c r="G29" s="2"/>
      <c r="H29" s="2"/>
    </row>
    <row r="30" spans="1:8" ht="12.75">
      <c r="A30" s="33" t="s">
        <v>75</v>
      </c>
      <c r="B30" s="54" t="e">
        <f>Auswertungen!B114</f>
        <v>#DIV/0!</v>
      </c>
      <c r="C30" s="54"/>
      <c r="D30" s="33" t="s">
        <v>75</v>
      </c>
      <c r="E30" s="54" t="e">
        <f>Auswertungen!B181</f>
        <v>#DIV/0!</v>
      </c>
      <c r="F30" s="54"/>
      <c r="G30" s="2"/>
      <c r="H30" s="2"/>
    </row>
    <row r="31" spans="1:6" ht="12.75">
      <c r="A31" s="33" t="s">
        <v>78</v>
      </c>
      <c r="B31" s="53">
        <f>Auswertungen!B116</f>
        <v>0</v>
      </c>
      <c r="C31" s="53"/>
      <c r="D31" s="33" t="s">
        <v>78</v>
      </c>
      <c r="E31" s="53">
        <f>Auswertungen!B183</f>
        <v>0</v>
      </c>
      <c r="F31" s="53"/>
    </row>
    <row r="32" spans="1:8" ht="12.75">
      <c r="A32" s="33" t="s">
        <v>79</v>
      </c>
      <c r="B32" s="53">
        <f>Auswertungen!B118</f>
        <v>0</v>
      </c>
      <c r="C32" s="53"/>
      <c r="D32" s="33" t="s">
        <v>79</v>
      </c>
      <c r="E32" s="53">
        <f>Auswertungen!B185</f>
        <v>0</v>
      </c>
      <c r="F32" s="53"/>
      <c r="G32" s="15"/>
      <c r="H32" s="25"/>
    </row>
    <row r="33" spans="1:8" ht="12.75">
      <c r="A33" s="55" t="s">
        <v>105</v>
      </c>
      <c r="C33" s="3"/>
      <c r="D33" s="55" t="s">
        <v>105</v>
      </c>
      <c r="E33" s="3"/>
      <c r="F33" s="3"/>
      <c r="G33" s="2"/>
      <c r="H33" s="3"/>
    </row>
    <row r="34" spans="1:8" ht="12.75">
      <c r="A34" s="35" t="s">
        <v>72</v>
      </c>
      <c r="B34" s="54" t="e">
        <f>Auswertungen!B120</f>
        <v>#DIV/0!</v>
      </c>
      <c r="C34" s="36"/>
      <c r="D34" s="35" t="s">
        <v>72</v>
      </c>
      <c r="E34" s="36" t="e">
        <f>Auswertungen!B187</f>
        <v>#DIV/0!</v>
      </c>
      <c r="F34" s="36"/>
      <c r="G34"/>
      <c r="H34"/>
    </row>
    <row r="35" spans="1:8" ht="12.75">
      <c r="A35" s="33" t="s">
        <v>75</v>
      </c>
      <c r="B35" s="54" t="e">
        <f>Auswertungen!B122</f>
        <v>#DIV/0!</v>
      </c>
      <c r="C35" s="36"/>
      <c r="D35" s="33" t="s">
        <v>75</v>
      </c>
      <c r="E35" s="36" t="e">
        <f>Auswertungen!B189</f>
        <v>#DIV/0!</v>
      </c>
      <c r="F35" s="36"/>
      <c r="G35"/>
      <c r="H35"/>
    </row>
    <row r="36" spans="1:8" ht="12.75">
      <c r="A36" s="33" t="s">
        <v>78</v>
      </c>
      <c r="B36" s="53">
        <f>Auswertungen!B124</f>
        <v>0</v>
      </c>
      <c r="C36" s="42"/>
      <c r="D36" s="33" t="s">
        <v>78</v>
      </c>
      <c r="E36" s="42">
        <f>Auswertungen!B191</f>
        <v>0</v>
      </c>
      <c r="F36" s="42"/>
      <c r="G36"/>
      <c r="H36"/>
    </row>
    <row r="37" spans="1:8" ht="12.75">
      <c r="A37" s="33" t="s">
        <v>79</v>
      </c>
      <c r="B37" s="53">
        <f>Auswertungen!B126</f>
        <v>0</v>
      </c>
      <c r="C37" s="42"/>
      <c r="D37" s="33" t="s">
        <v>79</v>
      </c>
      <c r="E37" s="42">
        <f>Auswertungen!B193</f>
        <v>0</v>
      </c>
      <c r="F37" s="42"/>
      <c r="G37"/>
      <c r="H3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workbookViewId="0" topLeftCell="A1">
      <selection activeCell="A28" sqref="A28"/>
    </sheetView>
  </sheetViews>
  <sheetFormatPr defaultColWidth="11.421875" defaultRowHeight="12.75"/>
  <sheetData>
    <row r="1" ht="20.25">
      <c r="A1" s="5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27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17.140625" style="0" customWidth="1"/>
  </cols>
  <sheetData>
    <row r="1" ht="18">
      <c r="A1" s="28" t="s">
        <v>61</v>
      </c>
    </row>
    <row r="2" s="27" customFormat="1" ht="12.75"/>
    <row r="3" s="27" customFormat="1" ht="15.75">
      <c r="A3" s="29" t="s">
        <v>0</v>
      </c>
    </row>
    <row r="4" spans="1:4" s="27" customFormat="1" ht="12.75">
      <c r="A4" s="33" t="s">
        <v>64</v>
      </c>
      <c r="B4" s="34">
        <f>DCOUNTA(DATABASE,"DATCOMPL",D4:D5)</f>
        <v>0</v>
      </c>
      <c r="D4" s="27" t="s">
        <v>13</v>
      </c>
    </row>
    <row r="5" spans="1:2" s="27" customFormat="1" ht="12.75">
      <c r="A5" s="33"/>
      <c r="B5" s="34"/>
    </row>
    <row r="6" spans="1:4" s="27" customFormat="1" ht="12.75">
      <c r="A6" s="33" t="s">
        <v>65</v>
      </c>
      <c r="B6" s="34">
        <f>DCOUNTA(DATABASE,"DATCOMPL",D6:D7)</f>
        <v>0</v>
      </c>
      <c r="D6" s="27" t="s">
        <v>13</v>
      </c>
    </row>
    <row r="7" spans="1:4" s="27" customFormat="1" ht="12.75">
      <c r="A7" s="33"/>
      <c r="B7" s="34"/>
      <c r="D7" s="27">
        <v>1</v>
      </c>
    </row>
    <row r="8" spans="1:4" s="27" customFormat="1" ht="12.75">
      <c r="A8" s="33" t="s">
        <v>66</v>
      </c>
      <c r="B8" s="34">
        <f>DCOUNTA(DATABASE,"DATCOMPL",D8:D9)</f>
        <v>0</v>
      </c>
      <c r="D8" s="27" t="s">
        <v>13</v>
      </c>
    </row>
    <row r="9" spans="1:4" s="27" customFormat="1" ht="12.75">
      <c r="A9" s="33"/>
      <c r="B9" s="34"/>
      <c r="D9" s="27">
        <v>0</v>
      </c>
    </row>
    <row r="10" spans="1:2" s="27" customFormat="1" ht="12.75">
      <c r="A10" s="33"/>
      <c r="B10" s="34"/>
    </row>
    <row r="11" s="27" customFormat="1" ht="12.75">
      <c r="B11" s="34"/>
    </row>
    <row r="12" spans="1:2" s="27" customFormat="1" ht="15.75">
      <c r="A12" s="39" t="s">
        <v>105</v>
      </c>
      <c r="B12" s="34"/>
    </row>
    <row r="13" spans="1:4" s="27" customFormat="1" ht="12.75">
      <c r="A13" s="33" t="s">
        <v>116</v>
      </c>
      <c r="B13" s="34">
        <f>DCOUNT(DATABASE,"ALTER",D13:D14)</f>
        <v>0</v>
      </c>
      <c r="D13" s="27" t="s">
        <v>20</v>
      </c>
    </row>
    <row r="14" spans="1:2" s="27" customFormat="1" ht="12.75">
      <c r="A14" s="57"/>
      <c r="B14" s="34"/>
    </row>
    <row r="15" s="27" customFormat="1" ht="12.75">
      <c r="A15" s="38" t="s">
        <v>64</v>
      </c>
    </row>
    <row r="16" spans="1:4" s="27" customFormat="1" ht="12.75">
      <c r="A16" s="33" t="s">
        <v>72</v>
      </c>
      <c r="B16" s="40" t="e">
        <f>DAVERAGE(DATABASE,"ALTER",D16:D17)</f>
        <v>#DIV/0!</v>
      </c>
      <c r="D16" s="27" t="s">
        <v>13</v>
      </c>
    </row>
    <row r="17" spans="1:2" s="27" customFormat="1" ht="12.75">
      <c r="A17" s="33"/>
      <c r="B17" s="40"/>
    </row>
    <row r="18" spans="1:4" s="27" customFormat="1" ht="12.75">
      <c r="A18" s="33" t="s">
        <v>75</v>
      </c>
      <c r="B18" s="40" t="e">
        <f>DSTDEV(DATABASE,"ALTER",D18:D19)</f>
        <v>#DIV/0!</v>
      </c>
      <c r="D18" s="27" t="s">
        <v>13</v>
      </c>
    </row>
    <row r="19" spans="1:2" s="27" customFormat="1" ht="12.75">
      <c r="A19" s="33"/>
      <c r="B19" s="40"/>
    </row>
    <row r="20" spans="1:4" s="27" customFormat="1" ht="12.75">
      <c r="A20" s="35" t="s">
        <v>78</v>
      </c>
      <c r="B20" s="41">
        <f>DMIN(DATABASE,"ALTER",D20:D21)</f>
        <v>0</v>
      </c>
      <c r="D20" t="s">
        <v>13</v>
      </c>
    </row>
    <row r="21" spans="1:4" s="27" customFormat="1" ht="12.75">
      <c r="A21"/>
      <c r="B21" s="40"/>
      <c r="D21"/>
    </row>
    <row r="22" spans="1:4" s="27" customFormat="1" ht="12.75">
      <c r="A22" s="35" t="s">
        <v>79</v>
      </c>
      <c r="B22" s="41">
        <f>DMAX(DATABASE,"ALTER",D22:D23)</f>
        <v>0</v>
      </c>
      <c r="D22" t="s">
        <v>13</v>
      </c>
    </row>
    <row r="23" s="27" customFormat="1" ht="12.75">
      <c r="A23" s="35"/>
    </row>
    <row r="24" spans="1:2" s="27" customFormat="1" ht="12.75">
      <c r="A24" s="34"/>
      <c r="B24" s="34"/>
    </row>
    <row r="25" s="27" customFormat="1" ht="12.75">
      <c r="A25" s="38" t="s">
        <v>65</v>
      </c>
    </row>
    <row r="26" spans="1:4" s="27" customFormat="1" ht="12.75">
      <c r="A26" s="33" t="s">
        <v>72</v>
      </c>
      <c r="B26" s="40" t="e">
        <f>DAVERAGE(DATABASE,"ALTER",D26:D27)</f>
        <v>#DIV/0!</v>
      </c>
      <c r="D26" s="27" t="s">
        <v>13</v>
      </c>
    </row>
    <row r="27" spans="1:4" s="27" customFormat="1" ht="12.75">
      <c r="A27" s="33"/>
      <c r="D27" s="27">
        <v>1</v>
      </c>
    </row>
    <row r="28" spans="1:4" s="27" customFormat="1" ht="12.75">
      <c r="A28" s="33" t="s">
        <v>75</v>
      </c>
      <c r="B28" s="40" t="e">
        <f>DSTDEV(DATABASE,"ALTER",D28:D29)</f>
        <v>#DIV/0!</v>
      </c>
      <c r="D28" s="27" t="s">
        <v>13</v>
      </c>
    </row>
    <row r="29" s="27" customFormat="1" ht="12.75">
      <c r="D29" s="27">
        <v>1</v>
      </c>
    </row>
    <row r="30" spans="1:4" s="27" customFormat="1" ht="12.75">
      <c r="A30" s="35" t="s">
        <v>78</v>
      </c>
      <c r="B30" s="41">
        <f>DMIN(DATABASE,"ALTER",D30:D31)</f>
        <v>0</v>
      </c>
      <c r="D30" t="s">
        <v>13</v>
      </c>
    </row>
    <row r="31" spans="1:4" s="27" customFormat="1" ht="12.75">
      <c r="A31"/>
      <c r="B31" s="40"/>
      <c r="D31">
        <v>1</v>
      </c>
    </row>
    <row r="32" spans="1:4" s="27" customFormat="1" ht="12.75">
      <c r="A32" s="35" t="s">
        <v>79</v>
      </c>
      <c r="B32" s="41">
        <f>DMAX(DATABASE,"ALTER",D32:D33)</f>
        <v>0</v>
      </c>
      <c r="D32" t="s">
        <v>13</v>
      </c>
    </row>
    <row r="33" spans="1:4" s="27" customFormat="1" ht="12.75">
      <c r="A33" s="35"/>
      <c r="D33" s="27">
        <v>1</v>
      </c>
    </row>
    <row r="34" s="27" customFormat="1" ht="12.75"/>
    <row r="36" ht="15.75">
      <c r="A36" s="29" t="s">
        <v>58</v>
      </c>
    </row>
    <row r="37" s="27" customFormat="1" ht="12.75">
      <c r="A37" s="38" t="s">
        <v>64</v>
      </c>
    </row>
    <row r="38" spans="1:20" s="27" customFormat="1" ht="12.75">
      <c r="A38" s="35" t="s">
        <v>29</v>
      </c>
      <c r="B38" t="s">
        <v>30</v>
      </c>
      <c r="D38" t="s">
        <v>31</v>
      </c>
      <c r="F38" t="s">
        <v>32</v>
      </c>
      <c r="H38" t="s">
        <v>33</v>
      </c>
      <c r="J38" t="s">
        <v>34</v>
      </c>
      <c r="L38" t="s">
        <v>35</v>
      </c>
      <c r="N38" t="s">
        <v>36</v>
      </c>
      <c r="P38" t="s">
        <v>37</v>
      </c>
      <c r="R38" t="s">
        <v>38</v>
      </c>
      <c r="T38" t="s">
        <v>39</v>
      </c>
    </row>
    <row r="39" spans="1:20" s="27" customFormat="1" ht="12.75">
      <c r="A39" s="35"/>
      <c r="B39"/>
      <c r="D39" t="s">
        <v>20</v>
      </c>
      <c r="F39" t="s">
        <v>20</v>
      </c>
      <c r="H39" t="s">
        <v>20</v>
      </c>
      <c r="J39" t="s">
        <v>20</v>
      </c>
      <c r="L39" t="s">
        <v>20</v>
      </c>
      <c r="N39" t="s">
        <v>20</v>
      </c>
      <c r="P39" t="s">
        <v>20</v>
      </c>
      <c r="R39" t="s">
        <v>20</v>
      </c>
      <c r="T39" t="s">
        <v>20</v>
      </c>
    </row>
    <row r="40" spans="1:20" s="27" customFormat="1" ht="12.75">
      <c r="A40" s="35"/>
      <c r="B40"/>
      <c r="D40" t="s">
        <v>42</v>
      </c>
      <c r="F40" t="s">
        <v>43</v>
      </c>
      <c r="H40" t="s">
        <v>44</v>
      </c>
      <c r="J40" t="s">
        <v>45</v>
      </c>
      <c r="L40" t="s">
        <v>46</v>
      </c>
      <c r="N40" t="s">
        <v>47</v>
      </c>
      <c r="P40" t="s">
        <v>48</v>
      </c>
      <c r="R40" t="s">
        <v>49</v>
      </c>
      <c r="T40" t="s">
        <v>40</v>
      </c>
    </row>
    <row r="41" spans="1:20" s="27" customFormat="1" ht="12.75">
      <c r="A41" s="35"/>
      <c r="B41"/>
      <c r="D41"/>
      <c r="F41"/>
      <c r="H41"/>
      <c r="J41"/>
      <c r="L41"/>
      <c r="N41"/>
      <c r="P41"/>
      <c r="R41"/>
      <c r="T41"/>
    </row>
    <row r="42" spans="1:20" s="27" customFormat="1" ht="12.75">
      <c r="A42" s="35"/>
      <c r="B42" t="s">
        <v>20</v>
      </c>
      <c r="D42" t="s">
        <v>20</v>
      </c>
      <c r="F42" t="s">
        <v>20</v>
      </c>
      <c r="H42" t="s">
        <v>20</v>
      </c>
      <c r="J42" t="s">
        <v>20</v>
      </c>
      <c r="L42" t="s">
        <v>20</v>
      </c>
      <c r="N42" t="s">
        <v>20</v>
      </c>
      <c r="P42" t="s">
        <v>20</v>
      </c>
      <c r="R42" t="s">
        <v>20</v>
      </c>
      <c r="T42"/>
    </row>
    <row r="43" spans="1:20" s="27" customFormat="1" ht="12.75">
      <c r="A43" s="35"/>
      <c r="B43" t="s">
        <v>41</v>
      </c>
      <c r="D43" t="s">
        <v>50</v>
      </c>
      <c r="F43" t="s">
        <v>51</v>
      </c>
      <c r="H43" t="s">
        <v>52</v>
      </c>
      <c r="J43" t="s">
        <v>53</v>
      </c>
      <c r="L43" t="s">
        <v>54</v>
      </c>
      <c r="N43" t="s">
        <v>55</v>
      </c>
      <c r="P43" t="s">
        <v>56</v>
      </c>
      <c r="R43" t="s">
        <v>57</v>
      </c>
      <c r="T43"/>
    </row>
    <row r="44" spans="1:20" s="27" customFormat="1" ht="12.75">
      <c r="A44" s="35"/>
      <c r="B44"/>
      <c r="D44"/>
      <c r="F44"/>
      <c r="H44"/>
      <c r="J44"/>
      <c r="L44"/>
      <c r="N44"/>
      <c r="P44"/>
      <c r="R44"/>
      <c r="T44"/>
    </row>
    <row r="45" spans="1:20" s="27" customFormat="1" ht="12.75">
      <c r="A45" s="35" t="s">
        <v>29</v>
      </c>
      <c r="B45" t="s">
        <v>30</v>
      </c>
      <c r="D45" t="s">
        <v>31</v>
      </c>
      <c r="F45" t="s">
        <v>32</v>
      </c>
      <c r="H45" t="s">
        <v>33</v>
      </c>
      <c r="J45" t="s">
        <v>34</v>
      </c>
      <c r="L45" t="s">
        <v>35</v>
      </c>
      <c r="N45" t="s">
        <v>36</v>
      </c>
      <c r="P45" t="s">
        <v>37</v>
      </c>
      <c r="R45" t="s">
        <v>38</v>
      </c>
      <c r="T45" t="s">
        <v>39</v>
      </c>
    </row>
    <row r="46" spans="1:20" s="27" customFormat="1" ht="12.75">
      <c r="A46" s="35" t="s">
        <v>11</v>
      </c>
      <c r="B46">
        <f>DCOUNT(DATABASE,"Alter",B42:B43)</f>
        <v>0</v>
      </c>
      <c r="D46">
        <f>B4-DCOUNT(DATABASE,"Alter",D39:D40)-DCOUNT(DATABASE,"Alter",D42:D43)</f>
        <v>0</v>
      </c>
      <c r="F46">
        <f>B4-DCOUNT(DATABASE,"Alter",F39:F40)-DCOUNT(DATABASE,"Alter",F42:F43)</f>
        <v>0</v>
      </c>
      <c r="H46">
        <f>B4-DCOUNT(DATABASE,"Alter",H39:H40)-DCOUNT(DATABASE,"Alter",H42:H43)</f>
        <v>0</v>
      </c>
      <c r="J46">
        <f>B4-DCOUNT(DATABASE,"Alter",J39:J40)-DCOUNT(DATABASE,"Alter",J42:J43)</f>
        <v>0</v>
      </c>
      <c r="L46">
        <f>B4-DCOUNT(DATABASE,"Alter",L39:L40)-DCOUNT(DATABASE,"Alter",L42:L43)</f>
        <v>0</v>
      </c>
      <c r="N46">
        <f>B4-DCOUNT(DATABASE,"Alter",N39:N40)-DCOUNT(DATABASE,"Alter",N42:N43)</f>
        <v>0</v>
      </c>
      <c r="P46">
        <f>B4-DCOUNT(DATABASE,"Alter",P39:P40)-DCOUNT(DATABASE,"Alter",P42:P43)</f>
        <v>0</v>
      </c>
      <c r="R46">
        <f>B4-DCOUNT(DATABASE,"Alter",R39:R40)-DCOUNT(DATABASE,"Alter",R42:R43)</f>
        <v>0</v>
      </c>
      <c r="T46">
        <f>DCOUNT(DATABASE,"Alter",T39:T40)</f>
        <v>0</v>
      </c>
    </row>
    <row r="47" spans="1:20" s="27" customFormat="1" ht="12.75">
      <c r="A47" s="35"/>
      <c r="B47"/>
      <c r="D47"/>
      <c r="F47"/>
      <c r="H47"/>
      <c r="J47"/>
      <c r="L47"/>
      <c r="N47"/>
      <c r="P47"/>
      <c r="R47"/>
      <c r="T47"/>
    </row>
    <row r="48" spans="1:20" s="27" customFormat="1" ht="12.75">
      <c r="A48" s="35" t="s">
        <v>29</v>
      </c>
      <c r="B48" t="s">
        <v>30</v>
      </c>
      <c r="D48" t="s">
        <v>31</v>
      </c>
      <c r="F48" t="s">
        <v>32</v>
      </c>
      <c r="H48" t="s">
        <v>33</v>
      </c>
      <c r="J48" t="s">
        <v>34</v>
      </c>
      <c r="L48" t="s">
        <v>35</v>
      </c>
      <c r="N48" t="s">
        <v>36</v>
      </c>
      <c r="P48" t="s">
        <v>37</v>
      </c>
      <c r="R48" t="s">
        <v>38</v>
      </c>
      <c r="T48" t="s">
        <v>39</v>
      </c>
    </row>
    <row r="49" spans="1:20" s="27" customFormat="1" ht="12.75">
      <c r="A49" s="35" t="s">
        <v>12</v>
      </c>
      <c r="B49" s="26" t="e">
        <f>B46/B4</f>
        <v>#DIV/0!</v>
      </c>
      <c r="D49" s="26" t="e">
        <f>D46/B4</f>
        <v>#DIV/0!</v>
      </c>
      <c r="F49" s="26" t="e">
        <f>F46/B4</f>
        <v>#DIV/0!</v>
      </c>
      <c r="H49" s="26" t="e">
        <f>H46/B4</f>
        <v>#DIV/0!</v>
      </c>
      <c r="J49" s="26" t="e">
        <f>J46/B4</f>
        <v>#DIV/0!</v>
      </c>
      <c r="L49" s="26" t="e">
        <f>L46/B4</f>
        <v>#DIV/0!</v>
      </c>
      <c r="N49" s="26" t="e">
        <f>N46/B4</f>
        <v>#DIV/0!</v>
      </c>
      <c r="P49" s="26" t="e">
        <f>P46/B4</f>
        <v>#DIV/0!</v>
      </c>
      <c r="R49" s="26" t="e">
        <f>R46/B4</f>
        <v>#DIV/0!</v>
      </c>
      <c r="T49" s="26" t="e">
        <f>T46/B4</f>
        <v>#DIV/0!</v>
      </c>
    </row>
    <row r="50" s="27" customFormat="1" ht="12.75"/>
    <row r="51" s="27" customFormat="1" ht="12.75">
      <c r="A51" s="38" t="s">
        <v>65</v>
      </c>
    </row>
    <row r="52" spans="1:20" s="27" customFormat="1" ht="12.75">
      <c r="A52" s="35" t="s">
        <v>29</v>
      </c>
      <c r="B52" t="s">
        <v>30</v>
      </c>
      <c r="D52" t="s">
        <v>31</v>
      </c>
      <c r="F52" t="s">
        <v>32</v>
      </c>
      <c r="H52" t="s">
        <v>33</v>
      </c>
      <c r="J52" t="s">
        <v>34</v>
      </c>
      <c r="L52" t="s">
        <v>35</v>
      </c>
      <c r="N52" t="s">
        <v>36</v>
      </c>
      <c r="P52" t="s">
        <v>37</v>
      </c>
      <c r="R52" t="s">
        <v>38</v>
      </c>
      <c r="T52" t="s">
        <v>39</v>
      </c>
    </row>
    <row r="53" spans="1:21" s="27" customFormat="1" ht="12.75">
      <c r="A53" s="35"/>
      <c r="B53"/>
      <c r="D53" t="s">
        <v>20</v>
      </c>
      <c r="E53" s="27" t="s">
        <v>13</v>
      </c>
      <c r="F53" t="s">
        <v>20</v>
      </c>
      <c r="G53" s="27" t="s">
        <v>13</v>
      </c>
      <c r="H53" t="s">
        <v>20</v>
      </c>
      <c r="I53" s="27" t="s">
        <v>13</v>
      </c>
      <c r="J53" t="s">
        <v>20</v>
      </c>
      <c r="K53" s="27" t="s">
        <v>13</v>
      </c>
      <c r="L53" t="s">
        <v>20</v>
      </c>
      <c r="M53" s="27" t="s">
        <v>13</v>
      </c>
      <c r="N53" t="s">
        <v>20</v>
      </c>
      <c r="O53" s="27" t="s">
        <v>13</v>
      </c>
      <c r="P53" t="s">
        <v>20</v>
      </c>
      <c r="Q53" s="27" t="s">
        <v>13</v>
      </c>
      <c r="R53" t="s">
        <v>20</v>
      </c>
      <c r="S53" s="27" t="s">
        <v>13</v>
      </c>
      <c r="T53" t="s">
        <v>20</v>
      </c>
      <c r="U53" s="27" t="s">
        <v>13</v>
      </c>
    </row>
    <row r="54" spans="1:21" s="27" customFormat="1" ht="12.75">
      <c r="A54" s="35"/>
      <c r="B54"/>
      <c r="D54" t="s">
        <v>42</v>
      </c>
      <c r="E54" s="27">
        <v>1</v>
      </c>
      <c r="F54" t="s">
        <v>43</v>
      </c>
      <c r="G54" s="27">
        <v>1</v>
      </c>
      <c r="H54" t="s">
        <v>44</v>
      </c>
      <c r="I54" s="27">
        <v>1</v>
      </c>
      <c r="J54" t="s">
        <v>45</v>
      </c>
      <c r="K54" s="27">
        <v>1</v>
      </c>
      <c r="L54" t="s">
        <v>46</v>
      </c>
      <c r="M54" s="27">
        <v>1</v>
      </c>
      <c r="N54" t="s">
        <v>47</v>
      </c>
      <c r="O54" s="27">
        <v>1</v>
      </c>
      <c r="P54" t="s">
        <v>48</v>
      </c>
      <c r="Q54" s="27">
        <v>1</v>
      </c>
      <c r="R54" t="s">
        <v>49</v>
      </c>
      <c r="S54" s="27">
        <v>1</v>
      </c>
      <c r="T54" t="s">
        <v>40</v>
      </c>
      <c r="U54" s="27">
        <v>1</v>
      </c>
    </row>
    <row r="55" spans="1:20" s="27" customFormat="1" ht="12.75">
      <c r="A55" s="35"/>
      <c r="B55"/>
      <c r="D55"/>
      <c r="F55"/>
      <c r="H55"/>
      <c r="J55"/>
      <c r="L55"/>
      <c r="N55"/>
      <c r="P55"/>
      <c r="R55"/>
      <c r="T55"/>
    </row>
    <row r="56" spans="1:20" s="27" customFormat="1" ht="12.75">
      <c r="A56" s="35"/>
      <c r="B56" t="s">
        <v>20</v>
      </c>
      <c r="C56" s="27" t="s">
        <v>13</v>
      </c>
      <c r="D56" t="s">
        <v>20</v>
      </c>
      <c r="E56" s="27" t="s">
        <v>13</v>
      </c>
      <c r="F56" t="s">
        <v>20</v>
      </c>
      <c r="G56" s="27" t="s">
        <v>13</v>
      </c>
      <c r="H56" t="s">
        <v>20</v>
      </c>
      <c r="I56" s="27" t="s">
        <v>13</v>
      </c>
      <c r="J56" t="s">
        <v>20</v>
      </c>
      <c r="K56" s="27" t="s">
        <v>13</v>
      </c>
      <c r="L56" t="s">
        <v>20</v>
      </c>
      <c r="M56" s="27" t="s">
        <v>13</v>
      </c>
      <c r="N56" t="s">
        <v>20</v>
      </c>
      <c r="O56" s="27" t="s">
        <v>13</v>
      </c>
      <c r="P56" t="s">
        <v>20</v>
      </c>
      <c r="Q56" s="27" t="s">
        <v>13</v>
      </c>
      <c r="R56" t="s">
        <v>20</v>
      </c>
      <c r="S56" s="27" t="s">
        <v>13</v>
      </c>
      <c r="T56"/>
    </row>
    <row r="57" spans="1:20" s="27" customFormat="1" ht="12.75">
      <c r="A57" s="35"/>
      <c r="B57" t="s">
        <v>41</v>
      </c>
      <c r="C57" s="27">
        <v>1</v>
      </c>
      <c r="D57" t="s">
        <v>50</v>
      </c>
      <c r="E57" s="27">
        <v>1</v>
      </c>
      <c r="F57" t="s">
        <v>51</v>
      </c>
      <c r="G57" s="27">
        <v>1</v>
      </c>
      <c r="H57" t="s">
        <v>52</v>
      </c>
      <c r="I57" s="27">
        <v>1</v>
      </c>
      <c r="J57" t="s">
        <v>53</v>
      </c>
      <c r="K57" s="27">
        <v>1</v>
      </c>
      <c r="L57" t="s">
        <v>54</v>
      </c>
      <c r="M57" s="27">
        <v>1</v>
      </c>
      <c r="N57" t="s">
        <v>55</v>
      </c>
      <c r="O57" s="27">
        <v>1</v>
      </c>
      <c r="P57" t="s">
        <v>56</v>
      </c>
      <c r="Q57" s="27">
        <v>1</v>
      </c>
      <c r="R57" t="s">
        <v>57</v>
      </c>
      <c r="S57" s="27">
        <v>1</v>
      </c>
      <c r="T57"/>
    </row>
    <row r="58" spans="1:20" s="27" customFormat="1" ht="12.75">
      <c r="A58" s="35"/>
      <c r="B58"/>
      <c r="D58"/>
      <c r="F58"/>
      <c r="H58"/>
      <c r="J58"/>
      <c r="L58"/>
      <c r="N58"/>
      <c r="P58"/>
      <c r="R58"/>
      <c r="T58"/>
    </row>
    <row r="59" spans="1:20" s="27" customFormat="1" ht="12.75">
      <c r="A59" s="35" t="s">
        <v>29</v>
      </c>
      <c r="B59" t="s">
        <v>30</v>
      </c>
      <c r="D59" t="s">
        <v>31</v>
      </c>
      <c r="F59" t="s">
        <v>32</v>
      </c>
      <c r="H59" t="s">
        <v>33</v>
      </c>
      <c r="J59" t="s">
        <v>34</v>
      </c>
      <c r="L59" t="s">
        <v>35</v>
      </c>
      <c r="N59" t="s">
        <v>36</v>
      </c>
      <c r="P59" t="s">
        <v>37</v>
      </c>
      <c r="R59" t="s">
        <v>38</v>
      </c>
      <c r="T59" t="s">
        <v>39</v>
      </c>
    </row>
    <row r="60" spans="1:20" s="27" customFormat="1" ht="12.75">
      <c r="A60" s="35" t="s">
        <v>11</v>
      </c>
      <c r="B60">
        <f>DCOUNT(DATABASE,"Alter",B56:C57)</f>
        <v>0</v>
      </c>
      <c r="D60">
        <f>B6-DCOUNT(DATABASE,"Alter",D53:E54)-DCOUNT(DATABASE,"Alter",D56:E57)</f>
        <v>0</v>
      </c>
      <c r="F60">
        <f>B6-DCOUNT(DATABASE,"Alter",F53:G54)-DCOUNT(DATABASE,"Alter",F56:G57)</f>
        <v>0</v>
      </c>
      <c r="H60">
        <f>B6-DCOUNT(DATABASE,"Alter",H53:I54)-DCOUNT(DATABASE,"Alter",H56:I57)</f>
        <v>0</v>
      </c>
      <c r="J60">
        <f>B6-DCOUNT(DATABASE,"Alter",J53:K54)-DCOUNT(DATABASE,"Alter",J56:K57)</f>
        <v>0</v>
      </c>
      <c r="L60">
        <f>B6-DCOUNT(DATABASE,"Alter",L53:M54)-DCOUNT(DATABASE,"Alter",L56:M57)</f>
        <v>0</v>
      </c>
      <c r="N60">
        <f>B6-DCOUNT(DATABASE,"Alter",N53:O54)-DCOUNT(DATABASE,"Alter",N56:O57)</f>
        <v>0</v>
      </c>
      <c r="P60">
        <f>B6-DCOUNT(DATABASE,"Alter",P53:Q54)-DCOUNT(DATABASE,"Alter",P56:Q57)</f>
        <v>0</v>
      </c>
      <c r="R60">
        <f>B6-DCOUNT(DATABASE,"Alter",R53:S54)-DCOUNT(DATABASE,"Alter",R56:S57)</f>
        <v>0</v>
      </c>
      <c r="T60">
        <f>DCOUNT(DATABASE,"Alter",T53:U54)</f>
        <v>0</v>
      </c>
    </row>
    <row r="61" spans="1:20" s="27" customFormat="1" ht="12.75">
      <c r="A61" s="35"/>
      <c r="B61"/>
      <c r="D61"/>
      <c r="F61"/>
      <c r="H61"/>
      <c r="J61"/>
      <c r="L61"/>
      <c r="N61"/>
      <c r="P61"/>
      <c r="R61"/>
      <c r="T61"/>
    </row>
    <row r="62" spans="1:20" s="27" customFormat="1" ht="12.75">
      <c r="A62" s="35" t="s">
        <v>29</v>
      </c>
      <c r="B62" t="s">
        <v>30</v>
      </c>
      <c r="D62" t="s">
        <v>31</v>
      </c>
      <c r="F62" t="s">
        <v>32</v>
      </c>
      <c r="H62" t="s">
        <v>33</v>
      </c>
      <c r="J62" t="s">
        <v>34</v>
      </c>
      <c r="L62" t="s">
        <v>35</v>
      </c>
      <c r="N62" t="s">
        <v>36</v>
      </c>
      <c r="P62" t="s">
        <v>37</v>
      </c>
      <c r="R62" t="s">
        <v>38</v>
      </c>
      <c r="T62" t="s">
        <v>39</v>
      </c>
    </row>
    <row r="63" spans="1:20" s="27" customFormat="1" ht="12.75">
      <c r="A63" s="35" t="s">
        <v>12</v>
      </c>
      <c r="B63" s="26" t="e">
        <f>B60/B6</f>
        <v>#DIV/0!</v>
      </c>
      <c r="D63" s="26" t="e">
        <f>D60/B6</f>
        <v>#DIV/0!</v>
      </c>
      <c r="F63" s="26" t="e">
        <f>F60/B6</f>
        <v>#DIV/0!</v>
      </c>
      <c r="H63" s="26" t="e">
        <f>H60/B6</f>
        <v>#DIV/0!</v>
      </c>
      <c r="J63" s="26" t="e">
        <f>J60/B6</f>
        <v>#DIV/0!</v>
      </c>
      <c r="L63" s="26" t="e">
        <f>L60/B6</f>
        <v>#DIV/0!</v>
      </c>
      <c r="N63" s="26" t="e">
        <f>N60/B6</f>
        <v>#DIV/0!</v>
      </c>
      <c r="P63" s="26" t="e">
        <f>P60/B6</f>
        <v>#DIV/0!</v>
      </c>
      <c r="R63" s="26" t="e">
        <f>R60/B6</f>
        <v>#DIV/0!</v>
      </c>
      <c r="T63" s="26" t="e">
        <f>T60/B6</f>
        <v>#DIV/0!</v>
      </c>
    </row>
    <row r="64" spans="1:20" s="27" customFormat="1" ht="12.75">
      <c r="A64" s="35"/>
      <c r="B64" s="26"/>
      <c r="D64" s="26"/>
      <c r="F64" s="26"/>
      <c r="H64" s="26"/>
      <c r="J64" s="26"/>
      <c r="L64" s="26"/>
      <c r="N64" s="26"/>
      <c r="P64" s="26"/>
      <c r="R64" s="26"/>
      <c r="T64" s="26"/>
    </row>
    <row r="66" ht="15.75">
      <c r="A66" s="29" t="s">
        <v>1</v>
      </c>
    </row>
    <row r="67" spans="1:4" s="27" customFormat="1" ht="12.75">
      <c r="A67" s="33" t="s">
        <v>116</v>
      </c>
      <c r="B67" s="34">
        <f>DCOUNTA(DATABASE,"GESCHL",D67:D68)</f>
        <v>0</v>
      </c>
      <c r="D67" s="27" t="s">
        <v>21</v>
      </c>
    </row>
    <row r="68" s="27" customFormat="1" ht="12.75"/>
    <row r="69" s="27" customFormat="1" ht="12.75">
      <c r="A69" s="38" t="s">
        <v>64</v>
      </c>
    </row>
    <row r="70" spans="1:5" s="27" customFormat="1" ht="12.75">
      <c r="A70" s="35" t="s">
        <v>3</v>
      </c>
      <c r="B70" s="37">
        <f>DCOUNTA(DATABASE,"GESCHL",D70:E71)</f>
        <v>0</v>
      </c>
      <c r="C70"/>
      <c r="D70" s="30" t="s">
        <v>21</v>
      </c>
      <c r="E70" s="27" t="s">
        <v>13</v>
      </c>
    </row>
    <row r="71" spans="1:4" s="27" customFormat="1" ht="12.75">
      <c r="A71" s="35"/>
      <c r="B71" s="37"/>
      <c r="C71"/>
      <c r="D71" t="s">
        <v>28</v>
      </c>
    </row>
    <row r="72" spans="1:5" s="27" customFormat="1" ht="12.75">
      <c r="A72" s="35" t="s">
        <v>2</v>
      </c>
      <c r="B72" s="37">
        <f>DCOUNTA(DATABASE,"GESCHL",D72:E73)</f>
        <v>0</v>
      </c>
      <c r="C72"/>
      <c r="D72" s="30" t="s">
        <v>21</v>
      </c>
      <c r="E72" s="27" t="s">
        <v>13</v>
      </c>
    </row>
    <row r="73" spans="1:4" s="27" customFormat="1" ht="12.75">
      <c r="A73"/>
      <c r="B73"/>
      <c r="C73"/>
      <c r="D73" t="s">
        <v>27</v>
      </c>
    </row>
    <row r="74" s="27" customFormat="1" ht="12.75"/>
    <row r="75" s="27" customFormat="1" ht="12.75">
      <c r="A75" s="38" t="s">
        <v>65</v>
      </c>
    </row>
    <row r="76" spans="1:5" ht="12.75">
      <c r="A76" s="35" t="s">
        <v>3</v>
      </c>
      <c r="B76" s="37">
        <f>DCOUNTA(DATABASE,"GESCHL",D76:E77)</f>
        <v>0</v>
      </c>
      <c r="D76" s="30" t="s">
        <v>21</v>
      </c>
      <c r="E76" s="27" t="s">
        <v>13</v>
      </c>
    </row>
    <row r="77" spans="1:5" ht="12.75">
      <c r="A77" s="35"/>
      <c r="B77" s="37"/>
      <c r="D77" t="s">
        <v>28</v>
      </c>
      <c r="E77">
        <v>1</v>
      </c>
    </row>
    <row r="78" spans="1:5" ht="12.75">
      <c r="A78" s="35" t="s">
        <v>2</v>
      </c>
      <c r="B78" s="37">
        <f>DCOUNTA(DATABASE,"GESCHL",D78:E79)</f>
        <v>0</v>
      </c>
      <c r="D78" s="30" t="s">
        <v>21</v>
      </c>
      <c r="E78" s="27" t="s">
        <v>13</v>
      </c>
    </row>
    <row r="79" spans="4:5" ht="12.75">
      <c r="D79" t="s">
        <v>27</v>
      </c>
      <c r="E79">
        <v>1</v>
      </c>
    </row>
    <row r="82" ht="15.75">
      <c r="A82" s="29" t="s">
        <v>62</v>
      </c>
    </row>
    <row r="83" spans="1:4" s="27" customFormat="1" ht="12.75">
      <c r="A83" s="33" t="s">
        <v>113</v>
      </c>
      <c r="B83" s="34">
        <f>DCOUNT(DATABASE,"MEES1",D83:D84)</f>
        <v>0</v>
      </c>
      <c r="D83" s="27" t="s">
        <v>22</v>
      </c>
    </row>
    <row r="84" s="27" customFormat="1" ht="12.75"/>
    <row r="85" ht="12.75">
      <c r="A85" s="38" t="s">
        <v>64</v>
      </c>
    </row>
    <row r="86" spans="1:4" ht="12.75">
      <c r="A86" s="35" t="s">
        <v>72</v>
      </c>
      <c r="B86" s="36" t="e">
        <f>DAVERAGE(DATABASE,"MEES1",D86:D87)</f>
        <v>#DIV/0!</v>
      </c>
      <c r="D86" t="s">
        <v>13</v>
      </c>
    </row>
    <row r="87" ht="12.75">
      <c r="B87" s="36"/>
    </row>
    <row r="88" spans="1:4" ht="12.75">
      <c r="A88" s="35" t="s">
        <v>75</v>
      </c>
      <c r="B88" s="36" t="e">
        <f>DSTDEV(DATABASE,"MEES1",D88:D93)</f>
        <v>#DIV/0!</v>
      </c>
      <c r="D88" t="s">
        <v>13</v>
      </c>
    </row>
    <row r="89" spans="1:2" ht="12.75">
      <c r="A89" s="35"/>
      <c r="B89" s="36"/>
    </row>
    <row r="90" spans="1:4" ht="12.75">
      <c r="A90" s="35" t="s">
        <v>78</v>
      </c>
      <c r="B90" s="41">
        <f>DMIN(DATABASE,"MEES1",D90:D91)</f>
        <v>0</v>
      </c>
      <c r="C90" s="27"/>
      <c r="D90" t="s">
        <v>13</v>
      </c>
    </row>
    <row r="91" spans="2:3" ht="12.75">
      <c r="B91" s="40"/>
      <c r="C91" s="27"/>
    </row>
    <row r="92" spans="1:4" ht="12.75">
      <c r="A92" s="35" t="s">
        <v>79</v>
      </c>
      <c r="B92" s="41">
        <f>DMAX(DATABASE,"MEES1",D92:D93)</f>
        <v>0</v>
      </c>
      <c r="C92" s="27"/>
      <c r="D92" t="s">
        <v>13</v>
      </c>
    </row>
    <row r="93" spans="1:4" ht="12.75">
      <c r="A93" s="35"/>
      <c r="B93" s="27"/>
      <c r="C93" s="27"/>
      <c r="D93" s="27"/>
    </row>
    <row r="94" spans="1:2" ht="12.75">
      <c r="A94" s="35"/>
      <c r="B94" s="37"/>
    </row>
    <row r="95" ht="12.75">
      <c r="A95" s="38" t="s">
        <v>65</v>
      </c>
    </row>
    <row r="96" spans="1:4" ht="12.75">
      <c r="A96" s="35" t="s">
        <v>72</v>
      </c>
      <c r="B96" s="36" t="e">
        <f>DAVERAGE(DATABASE,"MEES1",D96:D97)</f>
        <v>#DIV/0!</v>
      </c>
      <c r="D96" t="s">
        <v>13</v>
      </c>
    </row>
    <row r="97" ht="12.75">
      <c r="D97">
        <v>1</v>
      </c>
    </row>
    <row r="98" spans="1:4" ht="12.75">
      <c r="A98" s="35" t="s">
        <v>75</v>
      </c>
      <c r="B98" s="36" t="e">
        <f>DSTDEV(DATABASE,"MEES1",D98:D99)</f>
        <v>#DIV/0!</v>
      </c>
      <c r="D98" t="s">
        <v>13</v>
      </c>
    </row>
    <row r="99" ht="12.75">
      <c r="D99">
        <v>1</v>
      </c>
    </row>
    <row r="100" spans="1:4" ht="12.75">
      <c r="A100" s="35" t="s">
        <v>78</v>
      </c>
      <c r="B100" s="41">
        <f>DMIN(DATABASE,"MEES1",D100:D101)</f>
        <v>0</v>
      </c>
      <c r="C100" s="27"/>
      <c r="D100" t="s">
        <v>13</v>
      </c>
    </row>
    <row r="101" spans="2:4" ht="12.75">
      <c r="B101" s="40"/>
      <c r="C101" s="27"/>
      <c r="D101">
        <v>1</v>
      </c>
    </row>
    <row r="102" spans="1:4" ht="12.75">
      <c r="A102" s="35" t="s">
        <v>79</v>
      </c>
      <c r="B102" s="41">
        <f>DMAX(DATABASE,"MEES1",D102:D103)</f>
        <v>0</v>
      </c>
      <c r="C102" s="27"/>
      <c r="D102" t="s">
        <v>13</v>
      </c>
    </row>
    <row r="103" spans="1:4" ht="12.75">
      <c r="A103" s="35"/>
      <c r="B103" s="27"/>
      <c r="C103" s="27"/>
      <c r="D103" s="27">
        <v>1</v>
      </c>
    </row>
    <row r="106" ht="15.75">
      <c r="A106" s="29" t="s">
        <v>67</v>
      </c>
    </row>
    <row r="107" spans="1:4" s="27" customFormat="1" ht="12.75">
      <c r="A107" s="33" t="s">
        <v>113</v>
      </c>
      <c r="B107" s="34">
        <f>DCOUNT(DATABASE,"LEBGEF1",D107:D108)</f>
        <v>0</v>
      </c>
      <c r="D107" s="27" t="s">
        <v>23</v>
      </c>
    </row>
    <row r="108" s="27" customFormat="1" ht="12.75"/>
    <row r="109" s="27" customFormat="1" ht="12.75">
      <c r="A109" s="38" t="s">
        <v>64</v>
      </c>
    </row>
    <row r="110" spans="1:5" s="27" customFormat="1" ht="12.75">
      <c r="A110" s="33" t="s">
        <v>70</v>
      </c>
      <c r="B110" s="41">
        <f>DCOUNTA(DATABASE,"LEBGEF1",D110:E111)</f>
        <v>0</v>
      </c>
      <c r="D110" t="s">
        <v>13</v>
      </c>
      <c r="E110" t="s">
        <v>23</v>
      </c>
    </row>
    <row r="111" spans="1:5" s="27" customFormat="1" ht="12.75">
      <c r="A111" s="33"/>
      <c r="B111" s="34"/>
      <c r="D111"/>
      <c r="E111">
        <v>1</v>
      </c>
    </row>
    <row r="112" spans="1:5" s="27" customFormat="1" ht="12.75">
      <c r="A112" s="35" t="s">
        <v>73</v>
      </c>
      <c r="B112" s="36" t="e">
        <f>DAVERAGE(DATABASE,"MEES1",D112:E113)</f>
        <v>#DIV/0!</v>
      </c>
      <c r="C112"/>
      <c r="D112" t="s">
        <v>13</v>
      </c>
      <c r="E112" t="s">
        <v>23</v>
      </c>
    </row>
    <row r="113" spans="1:5" s="27" customFormat="1" ht="12.75">
      <c r="A113"/>
      <c r="B113"/>
      <c r="C113"/>
      <c r="D113"/>
      <c r="E113">
        <v>1</v>
      </c>
    </row>
    <row r="114" spans="1:5" s="27" customFormat="1" ht="12.75">
      <c r="A114" s="35" t="s">
        <v>76</v>
      </c>
      <c r="B114" s="36" t="e">
        <f>DSTDEV(DATABASE,"MEES1",D114:E115)</f>
        <v>#DIV/0!</v>
      </c>
      <c r="C114"/>
      <c r="D114" t="s">
        <v>13</v>
      </c>
      <c r="E114" t="s">
        <v>23</v>
      </c>
    </row>
    <row r="115" spans="1:5" s="27" customFormat="1" ht="12.75">
      <c r="A115"/>
      <c r="B115"/>
      <c r="C115"/>
      <c r="D115"/>
      <c r="E115">
        <v>1</v>
      </c>
    </row>
    <row r="116" spans="1:5" s="27" customFormat="1" ht="12.75">
      <c r="A116" s="35" t="s">
        <v>80</v>
      </c>
      <c r="B116" s="41">
        <f>DMIN(DATABASE,"MEES1",D116:E117)</f>
        <v>0</v>
      </c>
      <c r="C116"/>
      <c r="D116" t="s">
        <v>13</v>
      </c>
      <c r="E116" t="s">
        <v>23</v>
      </c>
    </row>
    <row r="117" spans="1:5" s="27" customFormat="1" ht="12.75">
      <c r="A117"/>
      <c r="B117" s="40"/>
      <c r="C117"/>
      <c r="D117"/>
      <c r="E117">
        <v>1</v>
      </c>
    </row>
    <row r="118" spans="1:5" s="27" customFormat="1" ht="12.75">
      <c r="A118" s="35" t="s">
        <v>81</v>
      </c>
      <c r="B118" s="41">
        <f>DMAX(DATABASE,"MEES1",D118:E119)</f>
        <v>0</v>
      </c>
      <c r="C118"/>
      <c r="D118" t="s">
        <v>13</v>
      </c>
      <c r="E118" t="s">
        <v>23</v>
      </c>
    </row>
    <row r="119" spans="1:5" s="27" customFormat="1" ht="12.75">
      <c r="A119" s="35"/>
      <c r="C119"/>
      <c r="D119"/>
      <c r="E119">
        <v>1</v>
      </c>
    </row>
    <row r="120" spans="1:5" s="27" customFormat="1" ht="12.75">
      <c r="A120" s="35" t="s">
        <v>74</v>
      </c>
      <c r="B120" s="36" t="e">
        <f>DAVERAGE(DATABASE,"ALTER",D120:E121)</f>
        <v>#DIV/0!</v>
      </c>
      <c r="C120"/>
      <c r="D120" t="s">
        <v>13</v>
      </c>
      <c r="E120" t="s">
        <v>23</v>
      </c>
    </row>
    <row r="121" spans="1:5" s="27" customFormat="1" ht="12.75">
      <c r="A121" s="35"/>
      <c r="B121"/>
      <c r="C121"/>
      <c r="D121"/>
      <c r="E121">
        <v>1</v>
      </c>
    </row>
    <row r="122" spans="1:5" s="27" customFormat="1" ht="12.75">
      <c r="A122" s="35" t="s">
        <v>77</v>
      </c>
      <c r="B122" s="36" t="e">
        <f>DSTDEV(DATABASE,"ALTER",D122:E123)</f>
        <v>#DIV/0!</v>
      </c>
      <c r="C122"/>
      <c r="D122" t="s">
        <v>13</v>
      </c>
      <c r="E122" t="s">
        <v>23</v>
      </c>
    </row>
    <row r="123" spans="1:5" s="27" customFormat="1" ht="12.75">
      <c r="A123"/>
      <c r="B123"/>
      <c r="C123"/>
      <c r="D123"/>
      <c r="E123">
        <v>1</v>
      </c>
    </row>
    <row r="124" spans="1:5" s="27" customFormat="1" ht="12.75">
      <c r="A124" s="35" t="s">
        <v>82</v>
      </c>
      <c r="B124" s="41">
        <f>DMIN(DATABASE,"ALTER",D124:E125)</f>
        <v>0</v>
      </c>
      <c r="C124"/>
      <c r="D124" t="s">
        <v>13</v>
      </c>
      <c r="E124" t="s">
        <v>23</v>
      </c>
    </row>
    <row r="125" spans="1:5" s="27" customFormat="1" ht="12.75">
      <c r="A125"/>
      <c r="B125" s="40"/>
      <c r="C125"/>
      <c r="D125"/>
      <c r="E125">
        <v>1</v>
      </c>
    </row>
    <row r="126" spans="1:5" s="27" customFormat="1" ht="12.75">
      <c r="A126" s="35" t="s">
        <v>83</v>
      </c>
      <c r="B126" s="41">
        <f>DMAX(DATABASE,"ALTER",D126:E127)</f>
        <v>0</v>
      </c>
      <c r="C126"/>
      <c r="D126" t="s">
        <v>13</v>
      </c>
      <c r="E126" t="s">
        <v>23</v>
      </c>
    </row>
    <row r="127" spans="1:5" s="27" customFormat="1" ht="12.75">
      <c r="A127" s="35"/>
      <c r="C127"/>
      <c r="D127"/>
      <c r="E127">
        <v>1</v>
      </c>
    </row>
    <row r="128" spans="1:5" s="27" customFormat="1" ht="12.75">
      <c r="A128"/>
      <c r="B128"/>
      <c r="C128"/>
      <c r="D128"/>
      <c r="E128"/>
    </row>
    <row r="129" s="27" customFormat="1" ht="12.75">
      <c r="A129" s="38" t="s">
        <v>65</v>
      </c>
    </row>
    <row r="130" spans="1:5" s="27" customFormat="1" ht="12.75">
      <c r="A130" s="33" t="s">
        <v>70</v>
      </c>
      <c r="B130" s="34">
        <f>DCOUNTA(DATABASE,"LEBGEF1",D130:E131)</f>
        <v>0</v>
      </c>
      <c r="D130" t="s">
        <v>13</v>
      </c>
      <c r="E130" t="s">
        <v>23</v>
      </c>
    </row>
    <row r="131" spans="1:5" s="27" customFormat="1" ht="12.75">
      <c r="A131" s="35"/>
      <c r="B131" s="34"/>
      <c r="D131">
        <v>1</v>
      </c>
      <c r="E131">
        <v>1</v>
      </c>
    </row>
    <row r="132" spans="1:5" ht="12.75">
      <c r="A132" s="35" t="s">
        <v>73</v>
      </c>
      <c r="B132" s="36" t="e">
        <f>DAVERAGE(DATABASE,"MEES1",D132:E133)</f>
        <v>#DIV/0!</v>
      </c>
      <c r="D132" t="s">
        <v>13</v>
      </c>
      <c r="E132" t="s">
        <v>23</v>
      </c>
    </row>
    <row r="133" spans="4:5" ht="12.75">
      <c r="D133">
        <v>1</v>
      </c>
      <c r="E133">
        <v>1</v>
      </c>
    </row>
    <row r="134" spans="1:5" ht="12.75">
      <c r="A134" s="35" t="s">
        <v>76</v>
      </c>
      <c r="B134" s="36" t="e">
        <f>DSTDEV(DATABASE,"MEES1",D134:E135)</f>
        <v>#DIV/0!</v>
      </c>
      <c r="D134" t="s">
        <v>13</v>
      </c>
      <c r="E134" t="s">
        <v>23</v>
      </c>
    </row>
    <row r="135" spans="4:5" ht="12.75">
      <c r="D135">
        <v>1</v>
      </c>
      <c r="E135">
        <v>1</v>
      </c>
    </row>
    <row r="136" spans="1:5" ht="12.75">
      <c r="A136" s="35" t="s">
        <v>80</v>
      </c>
      <c r="B136" s="41">
        <f>DMIN(DATABASE,"MEES1",D136:E137)</f>
        <v>0</v>
      </c>
      <c r="D136" t="s">
        <v>13</v>
      </c>
      <c r="E136" t="s">
        <v>23</v>
      </c>
    </row>
    <row r="137" spans="2:5" ht="12.75">
      <c r="B137" s="40"/>
      <c r="D137">
        <v>1</v>
      </c>
      <c r="E137">
        <v>1</v>
      </c>
    </row>
    <row r="138" spans="1:5" ht="12.75">
      <c r="A138" s="35" t="s">
        <v>81</v>
      </c>
      <c r="B138" s="41">
        <f>DMAX(DATABASE,"MEES1",D138:E139)</f>
        <v>0</v>
      </c>
      <c r="D138" t="s">
        <v>13</v>
      </c>
      <c r="E138" t="s">
        <v>23</v>
      </c>
    </row>
    <row r="139" spans="1:5" ht="12.75">
      <c r="A139" s="35"/>
      <c r="B139" s="27"/>
      <c r="D139">
        <v>1</v>
      </c>
      <c r="E139">
        <v>1</v>
      </c>
    </row>
    <row r="140" spans="1:5" ht="12.75">
      <c r="A140" s="35" t="s">
        <v>74</v>
      </c>
      <c r="B140" s="36" t="e">
        <f>DAVERAGE(DATABASE,"ALTER",D140:E141)</f>
        <v>#DIV/0!</v>
      </c>
      <c r="D140" t="s">
        <v>13</v>
      </c>
      <c r="E140" t="s">
        <v>23</v>
      </c>
    </row>
    <row r="141" spans="1:5" ht="12.75">
      <c r="A141" s="35"/>
      <c r="D141">
        <v>1</v>
      </c>
      <c r="E141">
        <v>1</v>
      </c>
    </row>
    <row r="142" spans="1:5" ht="12.75">
      <c r="A142" s="35" t="s">
        <v>77</v>
      </c>
      <c r="B142" s="36" t="e">
        <f>DSTDEV(DATABASE,"ALTER",D142:E143)</f>
        <v>#DIV/0!</v>
      </c>
      <c r="D142" t="s">
        <v>13</v>
      </c>
      <c r="E142" t="s">
        <v>23</v>
      </c>
    </row>
    <row r="143" spans="4:5" ht="12.75">
      <c r="D143">
        <v>1</v>
      </c>
      <c r="E143">
        <v>1</v>
      </c>
    </row>
    <row r="144" spans="1:5" ht="12.75">
      <c r="A144" s="35" t="s">
        <v>82</v>
      </c>
      <c r="B144" s="41">
        <f>DMIN(DATABASE,"ALTER",D144:E145)</f>
        <v>0</v>
      </c>
      <c r="D144" t="s">
        <v>13</v>
      </c>
      <c r="E144" t="s">
        <v>23</v>
      </c>
    </row>
    <row r="145" spans="2:5" ht="12.75">
      <c r="B145" s="40"/>
      <c r="D145">
        <v>1</v>
      </c>
      <c r="E145">
        <v>1</v>
      </c>
    </row>
    <row r="146" spans="1:5" ht="12.75">
      <c r="A146" s="35" t="s">
        <v>83</v>
      </c>
      <c r="B146" s="41">
        <f>DMAX(DATABASE,"ALTER",D146:E147)</f>
        <v>0</v>
      </c>
      <c r="D146" t="s">
        <v>13</v>
      </c>
      <c r="E146" t="s">
        <v>23</v>
      </c>
    </row>
    <row r="147" spans="1:5" ht="12.75">
      <c r="A147" s="35"/>
      <c r="B147" s="27"/>
      <c r="D147">
        <v>1</v>
      </c>
      <c r="E147">
        <v>1</v>
      </c>
    </row>
    <row r="149" ht="15.75">
      <c r="A149" s="29" t="s">
        <v>63</v>
      </c>
    </row>
    <row r="150" spans="1:4" s="27" customFormat="1" ht="12.75">
      <c r="A150" s="33" t="s">
        <v>113</v>
      </c>
      <c r="B150" s="34">
        <f>DCOUNT(DATABASE,"MEES2",D150:D151)</f>
        <v>0</v>
      </c>
      <c r="D150" s="27" t="s">
        <v>24</v>
      </c>
    </row>
    <row r="151" s="27" customFormat="1" ht="12.75"/>
    <row r="152" s="27" customFormat="1" ht="12.75">
      <c r="A152" s="38" t="s">
        <v>64</v>
      </c>
    </row>
    <row r="153" spans="1:4" s="27" customFormat="1" ht="12.75">
      <c r="A153" s="35" t="s">
        <v>72</v>
      </c>
      <c r="B153" s="36" t="e">
        <f>DAVERAGE(DATABASE,"MEES2",D153:D154)</f>
        <v>#DIV/0!</v>
      </c>
      <c r="C153"/>
      <c r="D153" t="s">
        <v>13</v>
      </c>
    </row>
    <row r="154" spans="1:4" s="27" customFormat="1" ht="12.75">
      <c r="A154"/>
      <c r="B154" s="37"/>
      <c r="C154"/>
      <c r="D154"/>
    </row>
    <row r="155" spans="1:4" s="27" customFormat="1" ht="12.75">
      <c r="A155" s="35" t="s">
        <v>75</v>
      </c>
      <c r="B155" s="40" t="e">
        <f>DSTDEV(DATABASE,"MEES2",D155:D156)</f>
        <v>#DIV/0!</v>
      </c>
      <c r="D155" t="s">
        <v>13</v>
      </c>
    </row>
    <row r="156" spans="1:4" s="27" customFormat="1" ht="12.75">
      <c r="A156" s="35"/>
      <c r="B156" s="40"/>
      <c r="D156"/>
    </row>
    <row r="157" spans="1:4" s="27" customFormat="1" ht="12.75">
      <c r="A157" s="35" t="s">
        <v>78</v>
      </c>
      <c r="B157" s="41">
        <f>DMIN(DATABASE,"MEES2",D157:D158)</f>
        <v>0</v>
      </c>
      <c r="D157" t="s">
        <v>13</v>
      </c>
    </row>
    <row r="158" spans="1:4" s="27" customFormat="1" ht="12.75">
      <c r="A158"/>
      <c r="B158" s="40"/>
      <c r="D158"/>
    </row>
    <row r="159" spans="1:4" s="27" customFormat="1" ht="12.75">
      <c r="A159" s="35" t="s">
        <v>79</v>
      </c>
      <c r="B159" s="41">
        <f>DMAX(DATABASE,"MEES2",D159:D160)</f>
        <v>0</v>
      </c>
      <c r="D159" t="s">
        <v>13</v>
      </c>
    </row>
    <row r="160" s="27" customFormat="1" ht="12.75">
      <c r="A160" s="35"/>
    </row>
    <row r="161" s="27" customFormat="1" ht="12.75">
      <c r="A161" s="35"/>
    </row>
    <row r="162" s="27" customFormat="1" ht="12.75">
      <c r="A162" s="38" t="s">
        <v>65</v>
      </c>
    </row>
    <row r="163" spans="1:4" s="27" customFormat="1" ht="12.75">
      <c r="A163" s="35" t="s">
        <v>72</v>
      </c>
      <c r="B163" s="36" t="e">
        <f>DAVERAGE(DATABASE,"MEES2",D163:D164)</f>
        <v>#DIV/0!</v>
      </c>
      <c r="C163"/>
      <c r="D163" t="s">
        <v>13</v>
      </c>
    </row>
    <row r="164" spans="1:4" s="27" customFormat="1" ht="12.75">
      <c r="A164"/>
      <c r="B164"/>
      <c r="C164"/>
      <c r="D164">
        <v>1</v>
      </c>
    </row>
    <row r="165" spans="1:4" s="27" customFormat="1" ht="12.75">
      <c r="A165" s="35" t="s">
        <v>75</v>
      </c>
      <c r="B165" s="40" t="e">
        <f>DSTDEV(DATABASE,"MEES2",D165:D166)</f>
        <v>#DIV/0!</v>
      </c>
      <c r="D165" t="s">
        <v>13</v>
      </c>
    </row>
    <row r="166" s="27" customFormat="1" ht="12.75">
      <c r="D166" s="27">
        <v>1</v>
      </c>
    </row>
    <row r="167" spans="1:4" s="27" customFormat="1" ht="12.75">
      <c r="A167" s="35" t="s">
        <v>78</v>
      </c>
      <c r="B167" s="41">
        <f>DMIN(DATABASE,"MEES2",D167:D168)</f>
        <v>0</v>
      </c>
      <c r="D167" t="s">
        <v>13</v>
      </c>
    </row>
    <row r="168" spans="1:4" s="27" customFormat="1" ht="12.75">
      <c r="A168"/>
      <c r="B168" s="40"/>
      <c r="D168">
        <v>1</v>
      </c>
    </row>
    <row r="169" spans="1:4" s="27" customFormat="1" ht="12.75">
      <c r="A169" s="35" t="s">
        <v>79</v>
      </c>
      <c r="B169" s="41">
        <f>DMAX(DATABASE,"MEES2",D169:D170)</f>
        <v>0</v>
      </c>
      <c r="D169" t="s">
        <v>13</v>
      </c>
    </row>
    <row r="170" spans="1:4" s="27" customFormat="1" ht="12.75">
      <c r="A170" s="35"/>
      <c r="D170" s="27">
        <v>1</v>
      </c>
    </row>
    <row r="171" s="27" customFormat="1" ht="12.75"/>
    <row r="172" spans="1:2" ht="12.75">
      <c r="A172" s="35"/>
      <c r="B172" s="36"/>
    </row>
    <row r="173" ht="15.75">
      <c r="A173" s="29" t="s">
        <v>68</v>
      </c>
    </row>
    <row r="174" spans="1:4" s="27" customFormat="1" ht="12.75">
      <c r="A174" s="33" t="s">
        <v>113</v>
      </c>
      <c r="B174" s="34">
        <f>DCOUNT(DATABASE,"LEBGEF2",D174:D175)</f>
        <v>0</v>
      </c>
      <c r="D174" t="s">
        <v>25</v>
      </c>
    </row>
    <row r="175" s="27" customFormat="1" ht="12.75"/>
    <row r="176" spans="1:5" ht="12.75">
      <c r="A176" s="38" t="s">
        <v>64</v>
      </c>
      <c r="B176" s="27"/>
      <c r="C176" s="27"/>
      <c r="D176" s="27"/>
      <c r="E176" s="27"/>
    </row>
    <row r="177" spans="1:5" ht="12.75">
      <c r="A177" s="33" t="s">
        <v>70</v>
      </c>
      <c r="B177" s="34">
        <f>DCOUNTA(DATABASE,"LEBGEF2",D177:E178)</f>
        <v>0</v>
      </c>
      <c r="C177" s="27"/>
      <c r="D177" t="s">
        <v>13</v>
      </c>
      <c r="E177" t="s">
        <v>25</v>
      </c>
    </row>
    <row r="178" spans="1:5" ht="12.75">
      <c r="A178" s="33"/>
      <c r="B178" s="34"/>
      <c r="C178" s="27"/>
      <c r="E178">
        <v>1</v>
      </c>
    </row>
    <row r="179" spans="1:5" ht="12.75">
      <c r="A179" s="35" t="s">
        <v>73</v>
      </c>
      <c r="B179" s="36" t="e">
        <f>DAVERAGE(DATABASE,"MEES2",D179:E180)</f>
        <v>#DIV/0!</v>
      </c>
      <c r="D179" t="s">
        <v>13</v>
      </c>
      <c r="E179" t="s">
        <v>25</v>
      </c>
    </row>
    <row r="180" ht="12.75">
      <c r="E180">
        <v>1</v>
      </c>
    </row>
    <row r="181" spans="1:5" ht="12.75">
      <c r="A181" s="35" t="s">
        <v>76</v>
      </c>
      <c r="B181" s="36" t="e">
        <f>DSTDEV(DATABASE,"MEES2",D181:E182)</f>
        <v>#DIV/0!</v>
      </c>
      <c r="D181" t="s">
        <v>13</v>
      </c>
      <c r="E181" t="s">
        <v>25</v>
      </c>
    </row>
    <row r="182" ht="12.75">
      <c r="E182">
        <v>1</v>
      </c>
    </row>
    <row r="183" spans="1:5" ht="12.75">
      <c r="A183" s="35" t="s">
        <v>80</v>
      </c>
      <c r="B183" s="41">
        <f>DMIN(DATABASE,"MEES2",D183:E184)</f>
        <v>0</v>
      </c>
      <c r="D183" t="s">
        <v>13</v>
      </c>
      <c r="E183" t="s">
        <v>25</v>
      </c>
    </row>
    <row r="184" spans="2:5" ht="12.75">
      <c r="B184" s="40"/>
      <c r="E184">
        <v>1</v>
      </c>
    </row>
    <row r="185" spans="1:5" ht="12.75">
      <c r="A185" s="35" t="s">
        <v>81</v>
      </c>
      <c r="B185" s="41">
        <f>DMAX(DATABASE,"MEES2",D185:E186)</f>
        <v>0</v>
      </c>
      <c r="D185" t="s">
        <v>13</v>
      </c>
      <c r="E185" t="s">
        <v>25</v>
      </c>
    </row>
    <row r="186" spans="1:5" ht="12.75">
      <c r="A186" s="35"/>
      <c r="B186" s="27"/>
      <c r="E186">
        <v>1</v>
      </c>
    </row>
    <row r="187" spans="1:5" ht="12.75">
      <c r="A187" s="35" t="s">
        <v>74</v>
      </c>
      <c r="B187" s="36" t="e">
        <f>DAVERAGE(DATABASE,"ALTER",D187:E188)</f>
        <v>#DIV/0!</v>
      </c>
      <c r="D187" t="s">
        <v>13</v>
      </c>
      <c r="E187" t="s">
        <v>25</v>
      </c>
    </row>
    <row r="188" spans="1:5" ht="12.75">
      <c r="A188" s="35"/>
      <c r="E188">
        <v>1</v>
      </c>
    </row>
    <row r="189" spans="1:5" ht="12.75">
      <c r="A189" s="35" t="s">
        <v>77</v>
      </c>
      <c r="B189" s="36" t="e">
        <f>DSTDEV(DATABASE,"ALTER",D189:E190)</f>
        <v>#DIV/0!</v>
      </c>
      <c r="D189" t="s">
        <v>13</v>
      </c>
      <c r="E189" t="s">
        <v>25</v>
      </c>
    </row>
    <row r="190" ht="12.75">
      <c r="E190">
        <v>1</v>
      </c>
    </row>
    <row r="191" spans="1:5" ht="12.75">
      <c r="A191" s="35" t="s">
        <v>82</v>
      </c>
      <c r="B191" s="41">
        <f>DMIN(DATABASE,"ALTER",D191:E192)</f>
        <v>0</v>
      </c>
      <c r="D191" t="s">
        <v>13</v>
      </c>
      <c r="E191" t="s">
        <v>25</v>
      </c>
    </row>
    <row r="192" spans="2:5" ht="12.75">
      <c r="B192" s="40"/>
      <c r="E192">
        <v>1</v>
      </c>
    </row>
    <row r="193" spans="1:5" ht="12.75">
      <c r="A193" s="35" t="s">
        <v>83</v>
      </c>
      <c r="B193" s="41">
        <f>DMAX(DATABASE,"ALTER",D193:E194)</f>
        <v>0</v>
      </c>
      <c r="D193" t="s">
        <v>13</v>
      </c>
      <c r="E193" t="s">
        <v>25</v>
      </c>
    </row>
    <row r="194" spans="1:5" ht="12.75">
      <c r="A194" s="35"/>
      <c r="B194" s="27"/>
      <c r="E194">
        <v>1</v>
      </c>
    </row>
    <row r="196" spans="1:5" ht="12.75">
      <c r="A196" s="38" t="s">
        <v>65</v>
      </c>
      <c r="B196" s="27"/>
      <c r="C196" s="27"/>
      <c r="D196" s="27"/>
      <c r="E196" s="27"/>
    </row>
    <row r="197" spans="1:5" ht="12.75">
      <c r="A197" s="33" t="s">
        <v>70</v>
      </c>
      <c r="B197" s="34">
        <f>DCOUNTA(DATABASE,"LEBGEF1",D197:E198)</f>
        <v>0</v>
      </c>
      <c r="C197" s="27"/>
      <c r="D197" t="s">
        <v>13</v>
      </c>
      <c r="E197" t="s">
        <v>25</v>
      </c>
    </row>
    <row r="198" spans="1:5" ht="12.75">
      <c r="A198" s="35"/>
      <c r="B198" s="34"/>
      <c r="C198" s="27"/>
      <c r="D198">
        <v>1</v>
      </c>
      <c r="E198">
        <v>1</v>
      </c>
    </row>
    <row r="199" spans="1:5" ht="12.75">
      <c r="A199" s="35" t="s">
        <v>73</v>
      </c>
      <c r="B199" s="36" t="e">
        <f>DAVERAGE(DATABASE,"MEES2",D199:E200)</f>
        <v>#DIV/0!</v>
      </c>
      <c r="D199" t="s">
        <v>13</v>
      </c>
      <c r="E199" t="s">
        <v>25</v>
      </c>
    </row>
    <row r="200" spans="4:5" ht="12.75">
      <c r="D200">
        <v>1</v>
      </c>
      <c r="E200">
        <v>1</v>
      </c>
    </row>
    <row r="201" spans="1:5" ht="12.75">
      <c r="A201" s="35" t="s">
        <v>76</v>
      </c>
      <c r="B201" s="36" t="e">
        <f>DSTDEV(DATABASE,"MEES2",D201:E202)</f>
        <v>#DIV/0!</v>
      </c>
      <c r="D201" t="s">
        <v>13</v>
      </c>
      <c r="E201" t="s">
        <v>25</v>
      </c>
    </row>
    <row r="202" spans="4:5" ht="12.75">
      <c r="D202">
        <v>1</v>
      </c>
      <c r="E202">
        <v>1</v>
      </c>
    </row>
    <row r="203" spans="1:5" ht="12.75">
      <c r="A203" s="35" t="s">
        <v>80</v>
      </c>
      <c r="B203" s="41">
        <f>DMIN(DATABASE,"MEES2",D203:E204)</f>
        <v>0</v>
      </c>
      <c r="D203" t="s">
        <v>13</v>
      </c>
      <c r="E203" t="s">
        <v>25</v>
      </c>
    </row>
    <row r="204" spans="2:5" ht="12.75">
      <c r="B204" s="40"/>
      <c r="D204">
        <v>1</v>
      </c>
      <c r="E204">
        <v>1</v>
      </c>
    </row>
    <row r="205" spans="1:5" ht="12.75">
      <c r="A205" s="35" t="s">
        <v>81</v>
      </c>
      <c r="B205" s="41">
        <f>DMAX(DATABASE,"MEES2",D205:E206)</f>
        <v>0</v>
      </c>
      <c r="D205" t="s">
        <v>13</v>
      </c>
      <c r="E205" t="s">
        <v>25</v>
      </c>
    </row>
    <row r="206" spans="1:5" ht="12.75">
      <c r="A206" s="35"/>
      <c r="B206" s="27"/>
      <c r="D206">
        <v>1</v>
      </c>
      <c r="E206">
        <v>1</v>
      </c>
    </row>
    <row r="207" spans="1:5" ht="12.75">
      <c r="A207" s="35" t="s">
        <v>74</v>
      </c>
      <c r="B207" s="36" t="e">
        <f>DAVERAGE(DATABASE,"ALTER",D207:E208)</f>
        <v>#DIV/0!</v>
      </c>
      <c r="D207" t="s">
        <v>13</v>
      </c>
      <c r="E207" t="s">
        <v>25</v>
      </c>
    </row>
    <row r="208" spans="1:5" ht="12.75">
      <c r="A208" s="35"/>
      <c r="D208">
        <v>1</v>
      </c>
      <c r="E208">
        <v>1</v>
      </c>
    </row>
    <row r="209" spans="1:5" ht="12.75">
      <c r="A209" s="35" t="s">
        <v>77</v>
      </c>
      <c r="B209" s="36" t="e">
        <f>DSTDEV(DATABASE,"ALTER",D209:E210)</f>
        <v>#DIV/0!</v>
      </c>
      <c r="D209" t="s">
        <v>13</v>
      </c>
      <c r="E209" t="s">
        <v>25</v>
      </c>
    </row>
    <row r="210" spans="4:5" ht="12.75">
      <c r="D210">
        <v>1</v>
      </c>
      <c r="E210">
        <v>1</v>
      </c>
    </row>
    <row r="211" spans="1:5" ht="12.75">
      <c r="A211" s="35" t="s">
        <v>82</v>
      </c>
      <c r="B211" s="41">
        <f>DMIN(DATABASE,"ALTER",D211:E212)</f>
        <v>0</v>
      </c>
      <c r="D211" t="s">
        <v>13</v>
      </c>
      <c r="E211" t="s">
        <v>25</v>
      </c>
    </row>
    <row r="212" spans="2:5" ht="12.75">
      <c r="B212" s="40"/>
      <c r="D212">
        <v>1</v>
      </c>
      <c r="E212">
        <v>1</v>
      </c>
    </row>
    <row r="213" spans="1:5" ht="12.75">
      <c r="A213" s="35" t="s">
        <v>83</v>
      </c>
      <c r="B213" s="41">
        <f>DMAX(DATABASE,"ALTER",D213:E214)</f>
        <v>0</v>
      </c>
      <c r="D213" t="s">
        <v>13</v>
      </c>
      <c r="E213" t="s">
        <v>25</v>
      </c>
    </row>
    <row r="214" spans="1:5" ht="12.75">
      <c r="A214" s="35"/>
      <c r="B214" s="27"/>
      <c r="D214">
        <v>1</v>
      </c>
      <c r="E214">
        <v>1</v>
      </c>
    </row>
    <row r="217" ht="15.75">
      <c r="A217" s="29" t="s">
        <v>4</v>
      </c>
    </row>
    <row r="218" spans="1:4" s="27" customFormat="1" ht="12.75">
      <c r="A218" s="33" t="s">
        <v>113</v>
      </c>
      <c r="B218" s="34">
        <f>DCOUNT(DATABASE,"DELTMEES",D218:D219)</f>
        <v>0</v>
      </c>
      <c r="D218" s="27" t="s">
        <v>26</v>
      </c>
    </row>
    <row r="219" s="27" customFormat="1" ht="12.75"/>
    <row r="220" spans="1:4" ht="12.75">
      <c r="A220" s="35" t="s">
        <v>72</v>
      </c>
      <c r="B220" s="36" t="e">
        <f>DAVERAGE(DATABASE,"DELTMEES",D220:D221)</f>
        <v>#DIV/0!</v>
      </c>
      <c r="D220" t="s">
        <v>13</v>
      </c>
    </row>
    <row r="221" ht="12.75">
      <c r="D221">
        <v>1</v>
      </c>
    </row>
    <row r="222" spans="1:4" ht="12.75">
      <c r="A222" s="35" t="s">
        <v>75</v>
      </c>
      <c r="B222" s="36" t="e">
        <f>DSTDEV(DATABASE,"DELTMEES",D222:D223)</f>
        <v>#DIV/0!</v>
      </c>
      <c r="D222" t="s">
        <v>13</v>
      </c>
    </row>
    <row r="223" ht="12.75">
      <c r="D223">
        <v>1</v>
      </c>
    </row>
    <row r="224" spans="1:4" ht="12.75">
      <c r="A224" s="35" t="s">
        <v>78</v>
      </c>
      <c r="B224" s="42">
        <f>DMIN(DATABASE,"DELTMEES",D224:D225)</f>
        <v>0</v>
      </c>
      <c r="D224" t="s">
        <v>13</v>
      </c>
    </row>
    <row r="225" ht="12.75">
      <c r="D225">
        <v>1</v>
      </c>
    </row>
    <row r="226" spans="1:4" ht="12.75">
      <c r="A226" s="35" t="s">
        <v>79</v>
      </c>
      <c r="B226" s="42">
        <f>DMAX(DATABASE,"DELTMEES",D226:D227)</f>
        <v>0</v>
      </c>
      <c r="D226" t="s">
        <v>13</v>
      </c>
    </row>
    <row r="227" ht="12.75">
      <c r="D227">
        <v>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1.7109375" style="30" bestFit="1" customWidth="1"/>
    <col min="2" max="2" width="11.140625" style="30" bestFit="1" customWidth="1"/>
    <col min="3" max="3" width="9.140625" style="30" bestFit="1" customWidth="1"/>
    <col min="4" max="4" width="10.28125" style="30" bestFit="1" customWidth="1"/>
    <col min="5" max="5" width="12.140625" style="30" bestFit="1" customWidth="1"/>
    <col min="6" max="6" width="10.57421875" style="30" customWidth="1"/>
    <col min="7" max="7" width="8.8515625" style="30" bestFit="1" customWidth="1"/>
    <col min="8" max="8" width="7.140625" style="30" bestFit="1" customWidth="1"/>
    <col min="9" max="9" width="9.00390625" style="30" customWidth="1"/>
    <col min="10" max="10" width="7.421875" style="30" bestFit="1" customWidth="1"/>
    <col min="11" max="11" width="9.421875" style="30" bestFit="1" customWidth="1"/>
    <col min="12" max="12" width="7.421875" style="30" bestFit="1" customWidth="1"/>
    <col min="13" max="13" width="9.421875" style="30" bestFit="1" customWidth="1"/>
    <col min="14" max="16384" width="11.421875" style="30" customWidth="1"/>
  </cols>
  <sheetData>
    <row r="1" spans="1:14" ht="12.75">
      <c r="A1" s="30" t="s">
        <v>13</v>
      </c>
      <c r="B1" s="30" t="s">
        <v>14</v>
      </c>
      <c r="C1" s="30" t="s">
        <v>15</v>
      </c>
      <c r="D1" s="30" t="s">
        <v>16</v>
      </c>
      <c r="E1" s="30" t="s">
        <v>17</v>
      </c>
      <c r="F1" s="30" t="s">
        <v>18</v>
      </c>
      <c r="G1" s="30" t="s">
        <v>19</v>
      </c>
      <c r="H1" s="30" t="s">
        <v>20</v>
      </c>
      <c r="I1" s="30" t="s">
        <v>21</v>
      </c>
      <c r="J1" s="30" t="s">
        <v>22</v>
      </c>
      <c r="K1" s="30" t="s">
        <v>23</v>
      </c>
      <c r="L1" s="30" t="s">
        <v>24</v>
      </c>
      <c r="M1" s="30" t="s">
        <v>25</v>
      </c>
      <c r="N1" s="30" t="s">
        <v>26</v>
      </c>
    </row>
    <row r="2" spans="4:7" ht="12.75">
      <c r="D2" s="31"/>
      <c r="G2" s="31"/>
    </row>
    <row r="3" spans="4:7" ht="12.75">
      <c r="D3" s="31"/>
      <c r="G3" s="31"/>
    </row>
    <row r="4" spans="4:7" ht="12.75">
      <c r="D4" s="31"/>
      <c r="G4" s="31"/>
    </row>
    <row r="5" spans="4:7" ht="12.75">
      <c r="D5" s="31"/>
      <c r="G5" s="31"/>
    </row>
    <row r="6" spans="4:7" ht="12.75">
      <c r="D6" s="31"/>
      <c r="G6" s="31"/>
    </row>
    <row r="7" ht="12.75">
      <c r="D7" s="31"/>
    </row>
    <row r="8" ht="12.75">
      <c r="D8" s="31"/>
    </row>
    <row r="9" ht="12.75">
      <c r="D9" s="31"/>
    </row>
    <row r="10" ht="12.75">
      <c r="D10" s="31"/>
    </row>
    <row r="11" spans="4:12" ht="12.75">
      <c r="D11" s="31"/>
      <c r="L11"/>
    </row>
    <row r="12" ht="12.75">
      <c r="D12" s="31"/>
    </row>
    <row r="13" ht="12.75">
      <c r="D13" s="31"/>
    </row>
    <row r="14" spans="4:12" ht="12.75">
      <c r="D14" s="43"/>
      <c r="G14" s="43"/>
      <c r="L14" s="30"/>
    </row>
    <row r="15" spans="4:12" ht="12.75">
      <c r="D15" s="43"/>
      <c r="G15" s="43"/>
      <c r="L15" s="30"/>
    </row>
    <row r="16" spans="4:12" ht="12.75">
      <c r="D16" s="43"/>
      <c r="G16" s="43"/>
      <c r="L16" s="30"/>
    </row>
    <row r="17" spans="4:12" ht="12.75">
      <c r="D17" s="43"/>
      <c r="G17" s="43"/>
      <c r="L17" s="30"/>
    </row>
    <row r="18" spans="4:12" ht="12.75">
      <c r="D18" s="43"/>
      <c r="G18" s="43"/>
      <c r="L18" s="30"/>
    </row>
    <row r="19" spans="4:12" ht="12.75">
      <c r="D19" s="43"/>
      <c r="J19" s="30"/>
      <c r="L19" s="30"/>
    </row>
    <row r="20" spans="4:12" ht="12.75">
      <c r="D20" s="43"/>
      <c r="J20" s="30"/>
      <c r="L20" s="30"/>
    </row>
    <row r="21" spans="4:10" ht="12.75">
      <c r="D21" s="43"/>
      <c r="J21" s="30"/>
    </row>
    <row r="22" spans="4:12" ht="12.75">
      <c r="D22" s="43"/>
      <c r="J22" s="30"/>
      <c r="L22" s="30"/>
    </row>
    <row r="23" spans="4:12" ht="12.75">
      <c r="D23" s="43"/>
      <c r="J23" s="30"/>
      <c r="L23" s="30"/>
    </row>
    <row r="24" spans="4:12" ht="12.75">
      <c r="D24" s="43"/>
      <c r="J24" s="30"/>
      <c r="L24" s="30"/>
    </row>
    <row r="27" ht="12.75">
      <c r="L27"/>
    </row>
    <row r="28" ht="12.75">
      <c r="L28"/>
    </row>
    <row r="29" ht="12.75">
      <c r="L29"/>
    </row>
    <row r="30" ht="12.75">
      <c r="L30"/>
    </row>
    <row r="31" spans="10:12" ht="12.75">
      <c r="J31"/>
      <c r="L31"/>
    </row>
    <row r="32" ht="12.75">
      <c r="J32"/>
    </row>
    <row r="33" ht="12.75">
      <c r="J33"/>
    </row>
    <row r="34" ht="12.75">
      <c r="J34"/>
    </row>
    <row r="35" ht="12.75">
      <c r="J35"/>
    </row>
    <row r="44" ht="12.75">
      <c r="L44"/>
    </row>
    <row r="45" ht="12.75">
      <c r="L45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8" ht="12.75">
      <c r="L58"/>
    </row>
    <row r="59" ht="12.75">
      <c r="L59"/>
    </row>
    <row r="60" ht="12.75">
      <c r="L60"/>
    </row>
    <row r="61" ht="12.75">
      <c r="L61"/>
    </row>
    <row r="62" ht="12.75">
      <c r="L62"/>
    </row>
    <row r="75" ht="12.75">
      <c r="L75"/>
    </row>
    <row r="76" ht="12.75">
      <c r="L7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MaD Scientifics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Dehler</dc:creator>
  <cp:keywords/>
  <dc:description/>
  <cp:lastModifiedBy>Martin Dehler</cp:lastModifiedBy>
  <cp:lastPrinted>2000-07-28T10:28:44Z</cp:lastPrinted>
  <dcterms:created xsi:type="dcterms:W3CDTF">2000-06-02T10:48:24Z</dcterms:created>
  <cp:category/>
  <cp:version/>
  <cp:contentType/>
  <cp:contentStatus/>
</cp:coreProperties>
</file>